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4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<sst xmlns="http://schemas.openxmlformats.org/spreadsheetml/2006/main" count="600" uniqueCount="144">
  <si>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</si>
  <si>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</si>
  <si>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</si>
  <si>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</si>
  <si>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</si>
  <si>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</si>
  <si>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</si>
  <si>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</si>
  <si>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</si>
  <si>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</si>
  <si>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</si>
  <si>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</si>
  <si>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</si>
  <si>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</si>
  <si>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</si>
  <si>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</si>
  <si>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</si>
  <si>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</si>
  <si>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</si>
  <si>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</si>
  <si>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</si>
  <si>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</si>
  <si>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</si>
  <si>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</si>
  <si>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</si>
  <si>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</si>
  <si>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</si>
  <si>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</si>
  <si>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</si>
  <si>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REFORESTADORA INTEGRAL DE ANTIOQUIA RIA-S.A</t>
  </si>
  <si>
    <t>CARRERA 47 N°49-12 PISO 6 EDIFICIO BENEDAN</t>
  </si>
  <si>
    <t>www.riaforestal.org</t>
  </si>
  <si>
    <t>La Reforestadora integral de Antioquia, apuesta por transformar el paradigma de productor de maderas, incorporando un enfoque de protección y mejoramiento de las condiciones medio ambientales y sociales a partir de la implementación de modelos de restauración de ecosistemas en comunidades de alta complejidad social, ademas establecer objetivos y programas que conduzcan a la reducción de los impactos ambientales, a la mejora de la calidad de nuestros procesos, productos y servicios y a la mejora de las condiciones de trabajo y seguridad de nuestra organización, poniendo a disposición los  recursos y materiales suficientes, adecuados para que se puedan lograr satisfactoriamente</t>
  </si>
  <si>
    <r>
      <rPr>
        <b/>
        <sz val="12"/>
        <color indexed="8"/>
        <rFont val="Calibri"/>
        <family val="2"/>
      </rPr>
      <t>Carolina Velez Guerra</t>
    </r>
    <r>
      <rPr>
        <sz val="12"/>
        <color indexed="8"/>
        <rFont val="Calibri"/>
        <family val="2"/>
      </rPr>
      <t xml:space="preserve">  Directora administrativa,  3216040551  Cavegue@hotmail.com  direccionadministraiva@riaforestal.org</t>
    </r>
  </si>
  <si>
    <t>N/A</t>
  </si>
  <si>
    <t>ARRENDAMIENTO DE LICENCIAS Y ALOJAMIENTO PARA SICOF-ERP FINANCIERO BAJO LOS ESTÁNDARES DE NIIF.</t>
  </si>
  <si>
    <t>12 Meses</t>
  </si>
  <si>
    <t>Selección abreviada</t>
  </si>
  <si>
    <t>Recursos propios</t>
  </si>
  <si>
    <t>No</t>
  </si>
  <si>
    <t>11 meses</t>
  </si>
  <si>
    <t>10 meses</t>
  </si>
  <si>
    <t>12 meses</t>
  </si>
  <si>
    <t>SERVICIO TÉCNICO ESPECIALIZADO DE ADMINISTRACIÓN, OPERACIÓN, SOPORTE Y MANTENIMIENTO DE LA INFRAESTRUCTURA TECNOLÓGICA REQUERIDA PARA LA OPERACIÓN DE LOS SERVICIOS DE TECNOLOGÍA Y SISTEMAS DE INFORMACIÓN</t>
  </si>
  <si>
    <t>PRESTACIÓN DE SERVICIOS EN REVISORÍA FISCAL.</t>
  </si>
  <si>
    <t>ASESORÍA JURÍDICA</t>
  </si>
  <si>
    <t>44122003                 44122107                 44122104                 44121702                 44121716</t>
  </si>
  <si>
    <t>CONTRATACIÓN DE MATERIAL DE PAPELERÍA Y OFICINA</t>
  </si>
  <si>
    <t>CONTRATACIÓN DE MATERIALES PARA ASEO Y LIMPIEZA</t>
  </si>
  <si>
    <t>SOPORTE TÉCNICO MANTENIMIENTO PREVENTIVO IMPRESORAS INCLUIDOS REPUESTOS</t>
  </si>
  <si>
    <t>12 MESES</t>
  </si>
  <si>
    <t>COMPRA DE COMBUSTIBLE, LUBRICANTES Y OTROS PARA  EL VEHICULO DE  RIA S.A.</t>
  </si>
  <si>
    <t>MUEBLES Y EQUIPOS DE OFICINA</t>
  </si>
  <si>
    <t>EQUIPOS DE COMPUTO Y COMUNICACIÓN</t>
  </si>
  <si>
    <t>SOFYWARE Y LICIENCIAS</t>
  </si>
  <si>
    <t>MANTENIMIENTO, REPARACIONES Y ADECUACIONES (VEHICULO)</t>
  </si>
  <si>
    <t>MANTENIMIENTO, REPARACIONES Y ADECUACIONES (LOCATIVAS)</t>
  </si>
  <si>
    <t>CAPACITACIONES</t>
  </si>
  <si>
    <t>SEGUROS</t>
  </si>
  <si>
    <t xml:space="preserve">CONTRATACIÓN DE TÓNER </t>
  </si>
  <si>
    <t>licitación publica</t>
  </si>
  <si>
    <t>propios</t>
  </si>
  <si>
    <t>SUPERVISORES</t>
  </si>
  <si>
    <t>5 MESES</t>
  </si>
  <si>
    <r>
      <t xml:space="preserve">Claudia patricia sierra gaviria  </t>
    </r>
    <r>
      <rPr>
        <sz val="11"/>
        <rFont val="Calibri"/>
        <family val="2"/>
      </rPr>
      <t>Directora  financiera  4488310 contabilidad@riaforestal.org</t>
    </r>
  </si>
  <si>
    <t>ASESOR ECONOMISTA</t>
  </si>
  <si>
    <t>PROFESIONAL JURÍDICA</t>
  </si>
  <si>
    <t>SergioTrujillo Turizo    Gerente  4488310 gerencia@riaforestal.org</t>
  </si>
  <si>
    <t>Liliana Maria Lenis    Directora Juridica  4488310 gerencia@riaforestal.org</t>
  </si>
  <si>
    <r>
      <t xml:space="preserve">Francisco alonso paniagua </t>
    </r>
    <r>
      <rPr>
        <sz val="11"/>
        <rFont val="Calibri"/>
        <family val="2"/>
      </rPr>
      <t>director tecnico, 4488310, direcciontecnica@riaforestal.org</t>
    </r>
  </si>
  <si>
    <r>
      <t xml:space="preserve">Carolina Velez Guerra </t>
    </r>
    <r>
      <rPr>
        <sz val="11"/>
        <rFont val="Calibri"/>
        <family val="2"/>
      </rPr>
      <t>Directora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administrativa 3216040551  coordcontabilidad@riaforestal.org</t>
    </r>
  </si>
  <si>
    <r>
      <t xml:space="preserve">Adolfo Leon Tabares </t>
    </r>
    <r>
      <rPr>
        <sz val="11"/>
        <rFont val="Calibri"/>
        <family val="2"/>
      </rPr>
      <t>director Comercial, 4488310, Dircomercial@riaforestal.org</t>
    </r>
  </si>
  <si>
    <t>2 MESES</t>
  </si>
  <si>
    <t>2 meses</t>
  </si>
  <si>
    <r>
      <rPr>
        <b/>
        <sz val="11"/>
        <rFont val="Calibri"/>
        <family val="2"/>
      </rPr>
      <t xml:space="preserve">Diana Macela Mejia </t>
    </r>
    <r>
      <rPr>
        <sz val="11"/>
        <rFont val="Calibri"/>
        <family val="2"/>
      </rPr>
      <t>Profesional financiera y presupuesto, 4488310 ext 106  presupuesto@riaforestal.org</t>
    </r>
  </si>
  <si>
    <r>
      <rPr>
        <b/>
        <sz val="12"/>
        <color indexed="10"/>
        <rFont val="Calibri"/>
        <family val="2"/>
      </rPr>
      <t>MISION</t>
    </r>
    <r>
      <rPr>
        <sz val="12"/>
        <color indexed="8"/>
        <rFont val="Calibri"/>
        <family val="2"/>
      </rPr>
      <t xml:space="preserve">:La Reforestadora Integral de Antioquia RIA. S.A., es una Sociedad Anónima de economía mixta, dedicada a administrar un patrimonio forestal en el departamento de Antioquia, con una estructura socioeconómica que busca desarrollar proyectos de reforestación y aprovechamiento comercial, conservación  y restauración ecológica ambiental, priorizando las regiones y sus comunidades, como aporte a su desarrollo integral sostenible, generándoles oportunidades de trabajo dignas. Bajo los  parámetros de eficiencia, rentabilidad y calidad del servicio.
</t>
    </r>
    <r>
      <rPr>
        <b/>
        <sz val="12"/>
        <color indexed="10"/>
        <rFont val="Calibri"/>
        <family val="2"/>
      </rPr>
      <t>VISION</t>
    </r>
    <r>
      <rPr>
        <sz val="12"/>
        <color indexed="8"/>
        <rFont val="Calibri"/>
        <family val="2"/>
      </rPr>
      <t xml:space="preserve"> : Para el año 2040, La Reforestadora Integral de Antioquia RIA.S.A., será reconocida en el ámbito nacional e internacional en el desarrollo  integral sostenible y la industria forestal, generando valor agregado de bienes y servicios, capital social y bienestar con equidad, mediante la gestión administrativa y operativa que genere riqueza para las regiones.</t>
    </r>
  </si>
  <si>
    <t>GASTOS POR USO DE OFICINAS SEGUN COMODATO ENTRE LA LOTERIA DE MEDELLIN Y RIA S.A.</t>
  </si>
  <si>
    <t>PROFESIONAL JURÍDICO ESPECIALIZADO</t>
  </si>
  <si>
    <t>PROFESIONAL COMUNICACIONAL</t>
  </si>
  <si>
    <t>SERVICIOS FINANCIEROS</t>
  </si>
  <si>
    <t>SERVICIOS EN AREAS FORESTALES Y AFINES</t>
  </si>
  <si>
    <t>AUXILIAR TECNICO EN ARCHIVO</t>
  </si>
  <si>
    <t>SERVICIOS FINANCIEROS APOYO A CONTROL INTERNO</t>
  </si>
  <si>
    <t>SERVICIOS DE  APOYO A LA GESTIÓN EN PLANEACIÓN</t>
  </si>
  <si>
    <t>SERVICIOS APOYO A LA GESTÓN</t>
  </si>
  <si>
    <t>SERVICIOS CONTABLES</t>
  </si>
  <si>
    <t>9 meses</t>
  </si>
  <si>
    <t>8 meses</t>
  </si>
  <si>
    <t>AARENDAMIENTOS</t>
  </si>
  <si>
    <t>IMPRESOS Y PUBLICACIONES</t>
  </si>
  <si>
    <t>EVENTOS Y ENCUENTROS FORESTALES</t>
  </si>
  <si>
    <t>3 MESES</t>
  </si>
  <si>
    <t>SERVICIOS DE GESTION SOCIAL</t>
  </si>
  <si>
    <t xml:space="preserve">Mantenimiento Plantaciones Nucleo Norte </t>
  </si>
  <si>
    <t>Mantenimiento Plantaciones Nucleo Nordeste</t>
  </si>
  <si>
    <t xml:space="preserve">Mantenimiento Plantaciones Nucleo Suroeste </t>
  </si>
  <si>
    <t>Mantenimiento Plantaciones Nucleo Occidente</t>
  </si>
  <si>
    <t>Mantenimiento Plantaciones Nucleo Uraba</t>
  </si>
  <si>
    <t>Mantenimiento Plantaciones Nucleo Areas degradadas</t>
  </si>
  <si>
    <t>siembra de 200 hectareas en los Nucleo occidente de La Resforestadora Integral de Antioquia RIA</t>
  </si>
  <si>
    <t>siembra de 200  hectareas en los Nucleo suroestes de La Resforestadora Integral de Antioquia RIA</t>
  </si>
  <si>
    <t>siembra de 200  hectareas en los Nucleo norte de La Resforestadora Integral de Antioquia RIA</t>
  </si>
  <si>
    <t>siembra de 200  hectareas en los Nucleo nordeste de La Resforestadora Integral de Antioquia RIA</t>
  </si>
  <si>
    <t>siembra de 200  hectareas en los Nucleo bajo cauca de La Resforestadora Integral de Antioquia RIA</t>
  </si>
  <si>
    <t>siembra de 200  hectareas en los Nucleo Uraba de La Resforestadora Integral de Antioquia RIA</t>
  </si>
  <si>
    <t>establecimiento de 500 hectareas silvopastoreo nucleo Norte de La Resforestadora Integral de Antioquia RIA</t>
  </si>
  <si>
    <t>establecimiento de 250 hectareas silvopastoreo nucleo Bajo Cauca de La Resforestadora Integral de Antioquia RIA</t>
  </si>
  <si>
    <t>establecimiento de 250 hectareas silvopastoreo nucleo Magdalena Medio de La Resforestadora Integral de Antioquia RIA</t>
  </si>
  <si>
    <t xml:space="preserve"> SERVICIOS PROFESIONALES FORESTALES</t>
  </si>
  <si>
    <t>SERVICIOS TECNICOS FORESTALES</t>
  </si>
  <si>
    <t>Supervisión seguimiento ventas vuelos forestales Los Ángeles</t>
  </si>
  <si>
    <t>Estimación de Inventarios para entresacas (2.613 ha)</t>
  </si>
  <si>
    <t>Supervisión seguimiento aprovechamiento entresacas Urabá</t>
  </si>
  <si>
    <t>Supervisión seguimiento aprovechamiento entresacas Norte-Nordeste</t>
  </si>
  <si>
    <t>Supervisión seguimiento aprovechamiento entresacas Soroeste-Occidente</t>
  </si>
  <si>
    <t>Actualización Valoración de Predios Doradas, San Cayetano, Alejandría, Bélgica, Guaduales, Las Brisas</t>
  </si>
  <si>
    <t>Supervisión seguimiento ventas vuelos forestales La Colombia, Los Pinos, el Jagual</t>
  </si>
  <si>
    <t>Supervisión seguimiento ventas vuelos forestales</t>
  </si>
  <si>
    <t>Compra de equipos de computo para área aprovechamiento</t>
  </si>
  <si>
    <t>Actualización Valoración de Predios Jamaica, La Luna, La Máscara, Miraflores, La Esmeralda, Sucevas, Acapulco</t>
  </si>
  <si>
    <t>Desarrollo de pilotos de Vivienda en madera</t>
  </si>
  <si>
    <t>Asesoría y acompañamiento aprovechamiento comercial en estructuración de costos y proyectos</t>
  </si>
  <si>
    <t>Estructuración proyecto aserrio suoeste</t>
  </si>
  <si>
    <t>Asesoría y acompañamiento área de Aprovechamiento comercial desarrollo productos</t>
  </si>
  <si>
    <t>Desarrollo de planta carbonización de Madera (alianza Sulfoquímica)</t>
  </si>
  <si>
    <t>Desarrollo de sistema (App) para trazabilidad de aprovechamiento de madera y entresacas</t>
  </si>
  <si>
    <t>Trazabilidad para aprovechamiento comercial (300 ha)</t>
  </si>
  <si>
    <t>Implantación aserrio Suroeste</t>
  </si>
  <si>
    <t>Aplicación piloto trazabilidad forestal desarrollo propio (364 ha)</t>
  </si>
  <si>
    <t>Desarrollo plataforma para exportación de madera</t>
  </si>
  <si>
    <t>Estructuración Proyecto para industrialización de madera-Producción de tableros OSB</t>
  </si>
  <si>
    <t>Contratación Directa</t>
  </si>
  <si>
    <t>10 Meses</t>
  </si>
  <si>
    <t>1 Mes</t>
  </si>
  <si>
    <t>2 Meses</t>
  </si>
  <si>
    <t>8 Meses</t>
  </si>
  <si>
    <t>1.5 MESES</t>
  </si>
  <si>
    <t>1 MESES</t>
  </si>
  <si>
    <t>6 MESES</t>
  </si>
  <si>
    <t>11 MESES</t>
  </si>
  <si>
    <t>9 MESES</t>
  </si>
  <si>
    <t>1 MES</t>
  </si>
  <si>
    <r>
      <t xml:space="preserve">Hugo Alberto Parra  </t>
    </r>
    <r>
      <rPr>
        <sz val="11"/>
        <rFont val="Calibri"/>
        <family val="2"/>
      </rPr>
      <t>Director de control interno  4488310 controlinterno@riaforestal.org</t>
    </r>
  </si>
  <si>
    <t>Diana Mesa Rico  Secretaria General  4488310 sgeneral@riaforestal.org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</si>
</sst>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* #,##0_-;\-* #,##0_-;_-* &quot;-&quot;_-;_-@_-"/>
    <numFmt numFmtId="170" formatCode="_(* #,##0_);_(* \(#,##0\);_(* &quot;-&quot;??_);_(@_)"/>
    <numFmt numFmtId="171" formatCode="&quot;$&quot;\ #,##0"/>
    <numFmt numFmtId="172" formatCode="0.0"/>
    <numFmt numFmtId="173" formatCode="###,###,###,###,###,##0"/>
    <numFmt numFmtId="174" formatCode="_(&quot;$&quot;\ * #,##0_);_(&quot;$&quot;\ * \(#,##0\);_(&quot;$&quot;\ * &quot;-&quot;_);_(@_)"/>
    <numFmt numFmtId="175" formatCode="_(&quot;$&quot;\ * #,##0.00_);_(&quot;$&quot;\ * \(#,##0.00\);_(&quot;$&quot;\ * &quot;-&quot;??_);_(@_)"/>
    <numFmt numFmtId="176" formatCode="_-&quot;$&quot;* #,##0_-;\-&quot;$&quot;* #,##0_-;_-&quot;$&quot;* &quot;-&quot;_-;_-@_-"/>
    <numFmt numFmtId="177" formatCode="_-[$$-240A]\ * #,##0.00_-;\-[$$-240A]\ * #,##0.00_-;_-[$$-240A]\ * &quot;-&quot;??_-;_-@_-"/>
    <numFmt numFmtId="178" formatCode="&quot;$&quot;\ #,##0.00_);\(&quot;$&quot;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7" fontId="0" fillId="0" borderId="0">
      <alignment/>
      <protection/>
    </xf>
    <xf numFmtId="7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6" fillId="0" borderId="0" xfId="0" applyFont="1" applyAlignment="1">
      <alignment/>
    </xf>
    <xf numFmtId="0" fontId="28" fillId="23" borderId="13" xfId="39" applyBorder="1" applyAlignment="1">
      <alignment wrapText="1"/>
    </xf>
    <xf numFmtId="0" fontId="0" fillId="0" borderId="0" xfId="0" applyAlignment="1">
      <alignment/>
    </xf>
    <xf numFmtId="0" fontId="46" fillId="0" borderId="0" xfId="0" applyFont="1" applyAlignment="1">
      <alignment wrapText="1"/>
    </xf>
    <xf numFmtId="0" fontId="28" fillId="23" borderId="14" xfId="39" applyBorder="1" applyAlignment="1">
      <alignment wrapText="1"/>
    </xf>
    <xf numFmtId="0" fontId="0" fillId="0" borderId="15" xfId="0" applyBorder="1" applyAlignment="1">
      <alignment wrapText="1"/>
    </xf>
    <xf numFmtId="0" fontId="28" fillId="23" borderId="14" xfId="39" applyBorder="1" applyAlignment="1">
      <alignment horizontal="left" wrapText="1"/>
    </xf>
    <xf numFmtId="0" fontId="0" fillId="0" borderId="0" xfId="0" applyFill="1" applyAlignment="1">
      <alignment wrapText="1"/>
    </xf>
    <xf numFmtId="44" fontId="0" fillId="0" borderId="0" xfId="58" applyFont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14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169" fontId="6" fillId="0" borderId="10" xfId="51" applyFont="1" applyFill="1" applyBorder="1" applyAlignment="1">
      <alignment vertical="center" wrapText="1"/>
    </xf>
    <xf numFmtId="14" fontId="6" fillId="0" borderId="10" xfId="67" applyNumberFormat="1" applyFont="1" applyFill="1" applyBorder="1" applyAlignment="1">
      <alignment wrapText="1"/>
      <protection/>
    </xf>
    <xf numFmtId="0" fontId="6" fillId="0" borderId="10" xfId="67" applyFont="1" applyFill="1" applyBorder="1" applyAlignment="1">
      <alignment wrapText="1"/>
      <protection/>
    </xf>
    <xf numFmtId="0" fontId="28" fillId="23" borderId="24" xfId="39" applyBorder="1" applyAlignment="1">
      <alignment horizontal="left" wrapText="1"/>
    </xf>
    <xf numFmtId="0" fontId="0" fillId="0" borderId="0" xfId="0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8" fillId="23" borderId="25" xfId="39" applyBorder="1" applyAlignment="1">
      <alignment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 quotePrefix="1">
      <alignment horizontal="left" wrapText="1"/>
    </xf>
    <xf numFmtId="0" fontId="48" fillId="0" borderId="10" xfId="46" applyFont="1" applyBorder="1" applyAlignment="1" quotePrefix="1">
      <alignment wrapText="1"/>
    </xf>
    <xf numFmtId="0" fontId="47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wrapText="1"/>
    </xf>
    <xf numFmtId="44" fontId="0" fillId="0" borderId="10" xfId="58" applyFont="1" applyBorder="1" applyAlignment="1">
      <alignment wrapText="1"/>
    </xf>
    <xf numFmtId="164" fontId="47" fillId="0" borderId="10" xfId="0" applyNumberFormat="1" applyFon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28" fillId="23" borderId="10" xfId="39" applyBorder="1" applyAlignment="1">
      <alignment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5" xfId="54"/>
    <cellStyle name="Millares 6" xfId="55"/>
    <cellStyle name="Millares 7" xfId="56"/>
    <cellStyle name="Millares 8" xfId="57"/>
    <cellStyle name="Currency" xfId="58"/>
    <cellStyle name="Currency [0]" xfId="59"/>
    <cellStyle name="Moneda [0] 2" xfId="60"/>
    <cellStyle name="Moneda 2" xfId="61"/>
    <cellStyle name="Neutral" xfId="62"/>
    <cellStyle name="Normal 10" xfId="63"/>
    <cellStyle name="Normal 10 2" xfId="64"/>
    <cellStyle name="Normal 10 2 2" xfId="65"/>
    <cellStyle name="Normal 10 7" xfId="66"/>
    <cellStyle name="Normal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aforestal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5"/>
  <sheetViews>
    <sheetView tabSelected="1" zoomScale="80" zoomScaleNormal="80" zoomScalePageLayoutView="80" workbookViewId="0" topLeftCell="A100">
      <selection activeCell="C110" sqref="C110"/>
    </sheetView>
  </sheetViews>
  <sheetFormatPr defaultColWidth="10.8515625" defaultRowHeight="15"/>
  <cols>
    <col min="1" max="1" width="10.8515625" style="40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58.57421875" style="1" customWidth="1"/>
    <col min="13" max="13" width="14.00390625" style="40" customWidth="1"/>
    <col min="14" max="14" width="42.421875" style="40" customWidth="1"/>
    <col min="15" max="16384" width="10.8515625" style="40" customWidth="1"/>
  </cols>
  <sheetData>
    <row r="2" ht="15">
      <c r="B2" s="5" t="s">
        <v>20</v>
      </c>
    </row>
    <row r="3" ht="15">
      <c r="B3" s="5"/>
    </row>
    <row r="4" ht="15">
      <c r="B4" s="5" t="s">
        <v>0</v>
      </c>
    </row>
    <row r="5" spans="2:9" ht="15.75">
      <c r="B5" s="24" t="s">
        <v>1</v>
      </c>
      <c r="C5" s="49" t="s">
        <v>29</v>
      </c>
      <c r="F5" s="14" t="s">
        <v>27</v>
      </c>
      <c r="G5" s="15"/>
      <c r="H5" s="15"/>
      <c r="I5" s="16"/>
    </row>
    <row r="6" spans="2:9" ht="15.75">
      <c r="B6" s="24" t="s">
        <v>2</v>
      </c>
      <c r="C6" s="49" t="s">
        <v>30</v>
      </c>
      <c r="F6" s="17"/>
      <c r="G6" s="18"/>
      <c r="H6" s="18"/>
      <c r="I6" s="19"/>
    </row>
    <row r="7" spans="2:9" ht="15.75">
      <c r="B7" s="24" t="s">
        <v>3</v>
      </c>
      <c r="C7" s="50">
        <v>4488310</v>
      </c>
      <c r="F7" s="17"/>
      <c r="G7" s="18"/>
      <c r="H7" s="18"/>
      <c r="I7" s="19"/>
    </row>
    <row r="8" spans="2:9" ht="15.75">
      <c r="B8" s="24" t="s">
        <v>16</v>
      </c>
      <c r="C8" s="51" t="s">
        <v>31</v>
      </c>
      <c r="F8" s="17"/>
      <c r="G8" s="18"/>
      <c r="H8" s="18"/>
      <c r="I8" s="19"/>
    </row>
    <row r="9" spans="2:9" ht="236.25">
      <c r="B9" s="24" t="s">
        <v>19</v>
      </c>
      <c r="C9" s="52" t="s">
        <v>75</v>
      </c>
      <c r="F9" s="20"/>
      <c r="G9" s="21"/>
      <c r="H9" s="21"/>
      <c r="I9" s="22"/>
    </row>
    <row r="10" spans="2:9" ht="73.5" customHeight="1">
      <c r="B10" s="24" t="s">
        <v>4</v>
      </c>
      <c r="C10" s="24" t="s">
        <v>32</v>
      </c>
      <c r="F10" s="12"/>
      <c r="G10" s="12"/>
      <c r="H10" s="12"/>
      <c r="I10" s="12"/>
    </row>
    <row r="11" spans="2:9" ht="32.25" customHeight="1">
      <c r="B11" s="24" t="s">
        <v>5</v>
      </c>
      <c r="C11" s="53" t="s">
        <v>33</v>
      </c>
      <c r="F11" s="14" t="s">
        <v>26</v>
      </c>
      <c r="G11" s="15"/>
      <c r="H11" s="15"/>
      <c r="I11" s="16"/>
    </row>
    <row r="12" spans="2:9" ht="21" customHeight="1">
      <c r="B12" s="24" t="s">
        <v>23</v>
      </c>
      <c r="C12" s="54">
        <v>17219900000</v>
      </c>
      <c r="F12" s="17"/>
      <c r="G12" s="18"/>
      <c r="H12" s="18"/>
      <c r="I12" s="19"/>
    </row>
    <row r="13" spans="2:9" ht="30">
      <c r="B13" s="24" t="s">
        <v>24</v>
      </c>
      <c r="C13" s="55" t="s">
        <v>34</v>
      </c>
      <c r="F13" s="17"/>
      <c r="G13" s="18"/>
      <c r="H13" s="18"/>
      <c r="I13" s="19"/>
    </row>
    <row r="14" spans="2:9" ht="30">
      <c r="B14" s="24" t="s">
        <v>25</v>
      </c>
      <c r="C14" s="55" t="s">
        <v>34</v>
      </c>
      <c r="F14" s="17"/>
      <c r="G14" s="18"/>
      <c r="H14" s="18"/>
      <c r="I14" s="19"/>
    </row>
    <row r="15" spans="2:9" ht="30">
      <c r="B15" s="24" t="s">
        <v>18</v>
      </c>
      <c r="C15" s="56">
        <v>44227</v>
      </c>
      <c r="F15" s="20"/>
      <c r="G15" s="21"/>
      <c r="H15" s="21"/>
      <c r="I15" s="22"/>
    </row>
    <row r="17" ht="15.75" thickBot="1">
      <c r="B17" s="5" t="s">
        <v>15</v>
      </c>
    </row>
    <row r="18" spans="2:12" ht="75" customHeight="1">
      <c r="B18" s="39" t="s">
        <v>28</v>
      </c>
      <c r="C18" s="9" t="s">
        <v>6</v>
      </c>
      <c r="D18" s="9" t="s">
        <v>17</v>
      </c>
      <c r="E18" s="9" t="s">
        <v>7</v>
      </c>
      <c r="F18" s="9" t="s">
        <v>8</v>
      </c>
      <c r="G18" s="9" t="s">
        <v>9</v>
      </c>
      <c r="H18" s="9" t="s">
        <v>10</v>
      </c>
      <c r="I18" s="9" t="s">
        <v>11</v>
      </c>
      <c r="J18" s="9" t="s">
        <v>12</v>
      </c>
      <c r="K18" s="9" t="s">
        <v>13</v>
      </c>
      <c r="L18" s="43" t="s">
        <v>14</v>
      </c>
    </row>
    <row r="19" spans="2:12" s="23" customFormat="1" ht="30">
      <c r="B19" s="26">
        <v>81111507</v>
      </c>
      <c r="C19" s="26" t="s">
        <v>35</v>
      </c>
      <c r="D19" s="30">
        <v>44228</v>
      </c>
      <c r="E19" s="26" t="s">
        <v>36</v>
      </c>
      <c r="F19" s="26" t="s">
        <v>37</v>
      </c>
      <c r="G19" s="26" t="s">
        <v>38</v>
      </c>
      <c r="H19" s="26">
        <v>45542000</v>
      </c>
      <c r="I19" s="33">
        <f>+H19/12*11</f>
        <v>41746833.33333333</v>
      </c>
      <c r="J19" s="26" t="s">
        <v>39</v>
      </c>
      <c r="K19" s="27" t="s">
        <v>34</v>
      </c>
      <c r="L19" s="29" t="s">
        <v>64</v>
      </c>
    </row>
    <row r="20" spans="2:12" s="41" customFormat="1" ht="30">
      <c r="B20" s="26">
        <v>80131502</v>
      </c>
      <c r="C20" s="25" t="s">
        <v>76</v>
      </c>
      <c r="D20" s="30">
        <v>44197</v>
      </c>
      <c r="E20" s="26" t="s">
        <v>50</v>
      </c>
      <c r="F20" s="26" t="s">
        <v>37</v>
      </c>
      <c r="G20" s="26" t="s">
        <v>38</v>
      </c>
      <c r="H20" s="26">
        <v>34000000</v>
      </c>
      <c r="I20" s="26">
        <f>H20</f>
        <v>34000000</v>
      </c>
      <c r="J20" s="26" t="s">
        <v>39</v>
      </c>
      <c r="K20" s="44" t="s">
        <v>34</v>
      </c>
      <c r="L20" s="29" t="s">
        <v>70</v>
      </c>
    </row>
    <row r="21" spans="2:12" s="41" customFormat="1" ht="30">
      <c r="B21" s="34">
        <v>80131502</v>
      </c>
      <c r="C21" s="25" t="s">
        <v>88</v>
      </c>
      <c r="D21" s="30">
        <v>44197</v>
      </c>
      <c r="E21" s="26" t="s">
        <v>50</v>
      </c>
      <c r="F21" s="26" t="s">
        <v>37</v>
      </c>
      <c r="G21" s="26" t="s">
        <v>38</v>
      </c>
      <c r="H21" s="26">
        <f>116000000-H19-H20</f>
        <v>36458000</v>
      </c>
      <c r="I21" s="26">
        <f>H21</f>
        <v>36458000</v>
      </c>
      <c r="J21" s="26" t="s">
        <v>39</v>
      </c>
      <c r="K21" s="44" t="s">
        <v>34</v>
      </c>
      <c r="L21" s="29" t="s">
        <v>70</v>
      </c>
    </row>
    <row r="22" spans="2:12" s="42" customFormat="1" ht="30">
      <c r="B22" s="26">
        <v>84111603</v>
      </c>
      <c r="C22" s="28" t="s">
        <v>44</v>
      </c>
      <c r="D22" s="30">
        <v>44317</v>
      </c>
      <c r="E22" s="26" t="s">
        <v>42</v>
      </c>
      <c r="F22" s="26" t="s">
        <v>37</v>
      </c>
      <c r="G22" s="26" t="s">
        <v>38</v>
      </c>
      <c r="H22" s="26">
        <v>32400000</v>
      </c>
      <c r="I22" s="26">
        <f>+H22/12*6</f>
        <v>16200000</v>
      </c>
      <c r="J22" s="26" t="s">
        <v>39</v>
      </c>
      <c r="K22" s="27" t="s">
        <v>34</v>
      </c>
      <c r="L22" s="29" t="s">
        <v>64</v>
      </c>
    </row>
    <row r="23" spans="2:12" s="42" customFormat="1" ht="30">
      <c r="B23" s="26">
        <v>80121704</v>
      </c>
      <c r="C23" s="28" t="s">
        <v>45</v>
      </c>
      <c r="D23" s="30">
        <v>44228</v>
      </c>
      <c r="E23" s="26" t="s">
        <v>40</v>
      </c>
      <c r="F23" s="26" t="s">
        <v>37</v>
      </c>
      <c r="G23" s="26" t="s">
        <v>38</v>
      </c>
      <c r="H23" s="26">
        <f>6000000*11</f>
        <v>66000000</v>
      </c>
      <c r="I23" s="26">
        <v>66000000</v>
      </c>
      <c r="J23" s="26" t="s">
        <v>39</v>
      </c>
      <c r="K23" s="27" t="s">
        <v>34</v>
      </c>
      <c r="L23" s="29" t="s">
        <v>68</v>
      </c>
    </row>
    <row r="24" spans="2:12" s="42" customFormat="1" ht="30">
      <c r="B24" s="26">
        <v>81121504</v>
      </c>
      <c r="C24" s="28" t="s">
        <v>65</v>
      </c>
      <c r="D24" s="30">
        <v>44228</v>
      </c>
      <c r="E24" s="26" t="s">
        <v>40</v>
      </c>
      <c r="F24" s="26" t="s">
        <v>37</v>
      </c>
      <c r="G24" s="26" t="s">
        <v>38</v>
      </c>
      <c r="H24" s="26">
        <v>66000000</v>
      </c>
      <c r="I24" s="26">
        <v>66000000</v>
      </c>
      <c r="J24" s="26" t="s">
        <v>39</v>
      </c>
      <c r="K24" s="27" t="s">
        <v>34</v>
      </c>
      <c r="L24" s="29" t="s">
        <v>67</v>
      </c>
    </row>
    <row r="25" spans="2:12" s="42" customFormat="1" ht="30">
      <c r="B25" s="26">
        <v>80121704</v>
      </c>
      <c r="C25" s="28" t="s">
        <v>77</v>
      </c>
      <c r="D25" s="30">
        <v>44228</v>
      </c>
      <c r="E25" s="26" t="s">
        <v>40</v>
      </c>
      <c r="F25" s="26" t="s">
        <v>37</v>
      </c>
      <c r="G25" s="26" t="s">
        <v>38</v>
      </c>
      <c r="H25" s="26">
        <f>5200000*11</f>
        <v>57200000</v>
      </c>
      <c r="I25" s="26">
        <v>57200000</v>
      </c>
      <c r="J25" s="26" t="s">
        <v>39</v>
      </c>
      <c r="K25" s="27" t="s">
        <v>34</v>
      </c>
      <c r="L25" s="29" t="s">
        <v>68</v>
      </c>
    </row>
    <row r="26" spans="2:12" s="42" customFormat="1" ht="30">
      <c r="B26" s="26">
        <v>80121704</v>
      </c>
      <c r="C26" s="28" t="s">
        <v>77</v>
      </c>
      <c r="D26" s="30">
        <v>44228</v>
      </c>
      <c r="E26" s="26" t="s">
        <v>40</v>
      </c>
      <c r="F26" s="26" t="s">
        <v>37</v>
      </c>
      <c r="G26" s="26" t="s">
        <v>38</v>
      </c>
      <c r="H26" s="26">
        <f>5200000*11</f>
        <v>57200000</v>
      </c>
      <c r="I26" s="26">
        <v>57200000</v>
      </c>
      <c r="J26" s="26" t="s">
        <v>39</v>
      </c>
      <c r="K26" s="27" t="s">
        <v>34</v>
      </c>
      <c r="L26" s="29" t="s">
        <v>68</v>
      </c>
    </row>
    <row r="27" spans="2:12" s="42" customFormat="1" ht="30">
      <c r="B27" s="26">
        <v>80121704</v>
      </c>
      <c r="C27" s="28" t="s">
        <v>66</v>
      </c>
      <c r="D27" s="30">
        <v>44228</v>
      </c>
      <c r="E27" s="26" t="s">
        <v>40</v>
      </c>
      <c r="F27" s="26" t="s">
        <v>37</v>
      </c>
      <c r="G27" s="26" t="s">
        <v>38</v>
      </c>
      <c r="H27" s="26">
        <f>4500000*11</f>
        <v>49500000</v>
      </c>
      <c r="I27" s="26">
        <v>49500000</v>
      </c>
      <c r="J27" s="26" t="s">
        <v>39</v>
      </c>
      <c r="K27" s="27" t="s">
        <v>34</v>
      </c>
      <c r="L27" s="29" t="s">
        <v>68</v>
      </c>
    </row>
    <row r="28" spans="2:12" s="23" customFormat="1" ht="30">
      <c r="B28" s="45">
        <v>82101603</v>
      </c>
      <c r="C28" s="25" t="s">
        <v>78</v>
      </c>
      <c r="D28" s="30">
        <v>44228</v>
      </c>
      <c r="E28" s="26" t="s">
        <v>40</v>
      </c>
      <c r="F28" s="26" t="s">
        <v>37</v>
      </c>
      <c r="G28" s="26" t="s">
        <v>38</v>
      </c>
      <c r="H28" s="26">
        <f>4500000*11</f>
        <v>49500000</v>
      </c>
      <c r="I28" s="26">
        <v>49500000</v>
      </c>
      <c r="J28" s="26" t="s">
        <v>39</v>
      </c>
      <c r="K28" s="27" t="s">
        <v>34</v>
      </c>
      <c r="L28" s="46" t="s">
        <v>74</v>
      </c>
    </row>
    <row r="29" spans="2:12" s="41" customFormat="1" ht="30">
      <c r="B29" s="26">
        <v>70151501</v>
      </c>
      <c r="C29" s="28" t="s">
        <v>80</v>
      </c>
      <c r="D29" s="30">
        <v>44228</v>
      </c>
      <c r="E29" s="26" t="s">
        <v>40</v>
      </c>
      <c r="F29" s="26" t="s">
        <v>37</v>
      </c>
      <c r="G29" s="26" t="s">
        <v>38</v>
      </c>
      <c r="H29" s="26">
        <f>3900000*11</f>
        <v>42900000</v>
      </c>
      <c r="I29" s="26">
        <v>42900000</v>
      </c>
      <c r="J29" s="26" t="s">
        <v>39</v>
      </c>
      <c r="K29" s="27" t="s">
        <v>34</v>
      </c>
      <c r="L29" s="29" t="s">
        <v>69</v>
      </c>
    </row>
    <row r="30" spans="2:12" s="41" customFormat="1" ht="30">
      <c r="B30" s="26">
        <v>70151501</v>
      </c>
      <c r="C30" s="28" t="s">
        <v>81</v>
      </c>
      <c r="D30" s="30">
        <v>44228</v>
      </c>
      <c r="E30" s="26" t="s">
        <v>40</v>
      </c>
      <c r="F30" s="26" t="s">
        <v>37</v>
      </c>
      <c r="G30" s="26" t="s">
        <v>38</v>
      </c>
      <c r="H30" s="26">
        <f>2500000*11</f>
        <v>27500000</v>
      </c>
      <c r="I30" s="26">
        <v>27500000</v>
      </c>
      <c r="J30" s="26" t="s">
        <v>39</v>
      </c>
      <c r="K30" s="27" t="s">
        <v>34</v>
      </c>
      <c r="L30" s="29" t="s">
        <v>70</v>
      </c>
    </row>
    <row r="31" spans="2:12" s="42" customFormat="1" ht="30">
      <c r="B31" s="26">
        <v>80111502</v>
      </c>
      <c r="C31" s="28" t="s">
        <v>85</v>
      </c>
      <c r="D31" s="30">
        <v>44228</v>
      </c>
      <c r="E31" s="26" t="s">
        <v>40</v>
      </c>
      <c r="F31" s="26" t="s">
        <v>37</v>
      </c>
      <c r="G31" s="26" t="s">
        <v>38</v>
      </c>
      <c r="H31" s="26">
        <f>4500000*10</f>
        <v>45000000</v>
      </c>
      <c r="I31" s="26">
        <f>4500000*10</f>
        <v>45000000</v>
      </c>
      <c r="J31" s="26" t="s">
        <v>39</v>
      </c>
      <c r="K31" s="27" t="s">
        <v>34</v>
      </c>
      <c r="L31" s="29" t="s">
        <v>64</v>
      </c>
    </row>
    <row r="32" spans="2:12" s="42" customFormat="1" ht="30">
      <c r="B32" s="26">
        <v>80111502</v>
      </c>
      <c r="C32" s="28" t="s">
        <v>79</v>
      </c>
      <c r="D32" s="30">
        <v>44228</v>
      </c>
      <c r="E32" s="26" t="s">
        <v>40</v>
      </c>
      <c r="F32" s="26" t="s">
        <v>37</v>
      </c>
      <c r="G32" s="26" t="s">
        <v>38</v>
      </c>
      <c r="H32" s="26">
        <f>4500000*9</f>
        <v>40500000</v>
      </c>
      <c r="I32" s="26">
        <f>4500000*9</f>
        <v>40500000</v>
      </c>
      <c r="J32" s="26" t="s">
        <v>39</v>
      </c>
      <c r="K32" s="27" t="s">
        <v>34</v>
      </c>
      <c r="L32" s="29" t="s">
        <v>64</v>
      </c>
    </row>
    <row r="33" spans="2:12" s="42" customFormat="1" ht="30">
      <c r="B33" s="26">
        <v>80111502</v>
      </c>
      <c r="C33" s="28" t="s">
        <v>82</v>
      </c>
      <c r="D33" s="30">
        <v>44228</v>
      </c>
      <c r="E33" s="26" t="s">
        <v>40</v>
      </c>
      <c r="F33" s="26" t="s">
        <v>37</v>
      </c>
      <c r="G33" s="26" t="s">
        <v>38</v>
      </c>
      <c r="H33" s="26">
        <f>4500000*11</f>
        <v>49500000</v>
      </c>
      <c r="I33" s="26">
        <v>49500000</v>
      </c>
      <c r="J33" s="26" t="s">
        <v>39</v>
      </c>
      <c r="K33" s="27" t="s">
        <v>34</v>
      </c>
      <c r="L33" s="29" t="s">
        <v>142</v>
      </c>
    </row>
    <row r="34" spans="2:12" s="42" customFormat="1" ht="30">
      <c r="B34" s="26">
        <v>80121704</v>
      </c>
      <c r="C34" s="28" t="s">
        <v>84</v>
      </c>
      <c r="D34" s="30">
        <v>44228</v>
      </c>
      <c r="E34" s="26" t="s">
        <v>87</v>
      </c>
      <c r="F34" s="26" t="s">
        <v>37</v>
      </c>
      <c r="G34" s="26" t="s">
        <v>38</v>
      </c>
      <c r="H34" s="26">
        <f>2500000*10</f>
        <v>25000000</v>
      </c>
      <c r="I34" s="26">
        <f>+H34</f>
        <v>25000000</v>
      </c>
      <c r="J34" s="26" t="s">
        <v>39</v>
      </c>
      <c r="K34" s="27" t="s">
        <v>34</v>
      </c>
      <c r="L34" s="29" t="s">
        <v>143</v>
      </c>
    </row>
    <row r="35" spans="2:12" s="42" customFormat="1" ht="30">
      <c r="B35" s="34">
        <v>80111601</v>
      </c>
      <c r="C35" s="28" t="s">
        <v>83</v>
      </c>
      <c r="D35" s="30">
        <v>44228</v>
      </c>
      <c r="E35" s="26" t="s">
        <v>40</v>
      </c>
      <c r="F35" s="26" t="s">
        <v>37</v>
      </c>
      <c r="G35" s="26" t="s">
        <v>38</v>
      </c>
      <c r="H35" s="26">
        <f>6000000*11</f>
        <v>66000000</v>
      </c>
      <c r="I35" s="26">
        <v>66000000</v>
      </c>
      <c r="J35" s="26" t="s">
        <v>39</v>
      </c>
      <c r="K35" s="27" t="s">
        <v>34</v>
      </c>
      <c r="L35" s="29" t="s">
        <v>143</v>
      </c>
    </row>
    <row r="36" spans="2:12" s="42" customFormat="1" ht="60">
      <c r="B36" s="31">
        <v>81111811</v>
      </c>
      <c r="C36" s="25" t="s">
        <v>43</v>
      </c>
      <c r="D36" s="30">
        <v>44228</v>
      </c>
      <c r="E36" s="26" t="s">
        <v>40</v>
      </c>
      <c r="F36" s="26" t="s">
        <v>37</v>
      </c>
      <c r="G36" s="26" t="s">
        <v>38</v>
      </c>
      <c r="H36" s="26">
        <f>2500000*11</f>
        <v>27500000</v>
      </c>
      <c r="I36" s="26">
        <v>27500000</v>
      </c>
      <c r="J36" s="26" t="s">
        <v>39</v>
      </c>
      <c r="K36" s="27" t="s">
        <v>34</v>
      </c>
      <c r="L36" s="29" t="s">
        <v>70</v>
      </c>
    </row>
    <row r="37" spans="2:12" s="41" customFormat="1" ht="45">
      <c r="B37" s="45" t="s">
        <v>46</v>
      </c>
      <c r="C37" s="25" t="s">
        <v>47</v>
      </c>
      <c r="D37" s="30">
        <v>44228</v>
      </c>
      <c r="E37" s="26" t="s">
        <v>40</v>
      </c>
      <c r="F37" s="26" t="s">
        <v>37</v>
      </c>
      <c r="G37" s="26" t="s">
        <v>38</v>
      </c>
      <c r="H37" s="26">
        <v>12000000</v>
      </c>
      <c r="I37" s="26">
        <f>+H37</f>
        <v>12000000</v>
      </c>
      <c r="J37" s="26" t="s">
        <v>39</v>
      </c>
      <c r="K37" s="27" t="s">
        <v>34</v>
      </c>
      <c r="L37" s="29" t="s">
        <v>70</v>
      </c>
    </row>
    <row r="38" spans="2:12" s="41" customFormat="1" ht="30">
      <c r="B38" s="26">
        <v>47131800</v>
      </c>
      <c r="C38" s="25" t="s">
        <v>48</v>
      </c>
      <c r="D38" s="30">
        <v>44228</v>
      </c>
      <c r="E38" s="26" t="s">
        <v>40</v>
      </c>
      <c r="F38" s="26" t="s">
        <v>37</v>
      </c>
      <c r="G38" s="26" t="s">
        <v>38</v>
      </c>
      <c r="H38" s="26">
        <v>6000000</v>
      </c>
      <c r="I38" s="26">
        <f>+H38</f>
        <v>6000000</v>
      </c>
      <c r="J38" s="26" t="s">
        <v>39</v>
      </c>
      <c r="K38" s="27" t="s">
        <v>34</v>
      </c>
      <c r="L38" s="29" t="s">
        <v>70</v>
      </c>
    </row>
    <row r="39" spans="2:12" s="41" customFormat="1" ht="30">
      <c r="B39" s="26">
        <v>44103103</v>
      </c>
      <c r="C39" s="25" t="s">
        <v>59</v>
      </c>
      <c r="D39" s="30">
        <v>44287</v>
      </c>
      <c r="E39" s="26" t="s">
        <v>86</v>
      </c>
      <c r="F39" s="26" t="s">
        <v>37</v>
      </c>
      <c r="G39" s="26" t="s">
        <v>38</v>
      </c>
      <c r="H39" s="26">
        <v>2000000</v>
      </c>
      <c r="I39" s="26">
        <f>+H39</f>
        <v>2000000</v>
      </c>
      <c r="J39" s="26" t="s">
        <v>39</v>
      </c>
      <c r="K39" s="27" t="s">
        <v>34</v>
      </c>
      <c r="L39" s="29" t="s">
        <v>70</v>
      </c>
    </row>
    <row r="40" spans="2:12" s="42" customFormat="1" ht="30">
      <c r="B40" s="47">
        <v>43231602</v>
      </c>
      <c r="C40" s="48" t="s">
        <v>49</v>
      </c>
      <c r="D40" s="30">
        <v>44348</v>
      </c>
      <c r="E40" s="26" t="s">
        <v>73</v>
      </c>
      <c r="F40" s="26" t="s">
        <v>37</v>
      </c>
      <c r="G40" s="26" t="s">
        <v>38</v>
      </c>
      <c r="H40" s="26">
        <v>3000000</v>
      </c>
      <c r="I40" s="26">
        <f>+H40</f>
        <v>3000000</v>
      </c>
      <c r="J40" s="26" t="s">
        <v>39</v>
      </c>
      <c r="K40" s="27" t="s">
        <v>34</v>
      </c>
      <c r="L40" s="29" t="s">
        <v>70</v>
      </c>
    </row>
    <row r="41" spans="2:12" s="41" customFormat="1" ht="30">
      <c r="B41" s="26">
        <v>78181500</v>
      </c>
      <c r="C41" s="25" t="s">
        <v>55</v>
      </c>
      <c r="D41" s="30">
        <v>44228</v>
      </c>
      <c r="E41" s="26" t="s">
        <v>139</v>
      </c>
      <c r="F41" s="26" t="s">
        <v>37</v>
      </c>
      <c r="G41" s="26" t="s">
        <v>38</v>
      </c>
      <c r="H41" s="26">
        <v>8000000</v>
      </c>
      <c r="I41" s="26">
        <f>H41</f>
        <v>8000000</v>
      </c>
      <c r="J41" s="26" t="s">
        <v>39</v>
      </c>
      <c r="K41" s="44" t="s">
        <v>34</v>
      </c>
      <c r="L41" s="29" t="s">
        <v>70</v>
      </c>
    </row>
    <row r="42" spans="2:12" s="41" customFormat="1" ht="30">
      <c r="B42" s="26">
        <v>72101500</v>
      </c>
      <c r="C42" s="25" t="s">
        <v>56</v>
      </c>
      <c r="D42" s="30">
        <v>44317</v>
      </c>
      <c r="E42" s="26" t="s">
        <v>72</v>
      </c>
      <c r="F42" s="26" t="s">
        <v>37</v>
      </c>
      <c r="G42" s="26" t="s">
        <v>38</v>
      </c>
      <c r="H42" s="26">
        <f>25000000-H41-H40</f>
        <v>14000000</v>
      </c>
      <c r="I42" s="26">
        <f>H42</f>
        <v>14000000</v>
      </c>
      <c r="J42" s="26" t="s">
        <v>39</v>
      </c>
      <c r="K42" s="44" t="s">
        <v>34</v>
      </c>
      <c r="L42" s="29" t="s">
        <v>70</v>
      </c>
    </row>
    <row r="43" spans="2:12" s="41" customFormat="1" ht="30">
      <c r="B43" s="26">
        <v>56131700</v>
      </c>
      <c r="C43" s="25" t="s">
        <v>52</v>
      </c>
      <c r="D43" s="30">
        <v>43922</v>
      </c>
      <c r="E43" s="26" t="s">
        <v>141</v>
      </c>
      <c r="F43" s="26" t="s">
        <v>37</v>
      </c>
      <c r="G43" s="26" t="s">
        <v>38</v>
      </c>
      <c r="H43" s="26">
        <v>15000000</v>
      </c>
      <c r="I43" s="26">
        <f aca="true" t="shared" si="0" ref="I43:I52">H43</f>
        <v>15000000</v>
      </c>
      <c r="J43" s="26" t="s">
        <v>39</v>
      </c>
      <c r="K43" s="44" t="s">
        <v>34</v>
      </c>
      <c r="L43" s="29" t="s">
        <v>70</v>
      </c>
    </row>
    <row r="44" spans="2:12" s="41" customFormat="1" ht="30">
      <c r="B44" s="26">
        <v>56131700</v>
      </c>
      <c r="C44" s="25" t="s">
        <v>52</v>
      </c>
      <c r="D44" s="30">
        <v>44409</v>
      </c>
      <c r="E44" s="26" t="s">
        <v>141</v>
      </c>
      <c r="F44" s="26" t="s">
        <v>37</v>
      </c>
      <c r="G44" s="26" t="s">
        <v>38</v>
      </c>
      <c r="H44" s="26">
        <v>5000000</v>
      </c>
      <c r="I44" s="26">
        <f t="shared" si="0"/>
        <v>5000000</v>
      </c>
      <c r="J44" s="26" t="s">
        <v>39</v>
      </c>
      <c r="K44" s="44" t="s">
        <v>34</v>
      </c>
      <c r="L44" s="29" t="s">
        <v>70</v>
      </c>
    </row>
    <row r="45" spans="2:12" s="41" customFormat="1" ht="30">
      <c r="B45" s="26">
        <v>43211507</v>
      </c>
      <c r="C45" s="25" t="s">
        <v>53</v>
      </c>
      <c r="D45" s="30">
        <v>44256</v>
      </c>
      <c r="E45" s="26" t="s">
        <v>141</v>
      </c>
      <c r="F45" s="26" t="s">
        <v>37</v>
      </c>
      <c r="G45" s="26" t="s">
        <v>38</v>
      </c>
      <c r="H45" s="26">
        <v>1500000</v>
      </c>
      <c r="I45" s="26">
        <f t="shared" si="0"/>
        <v>1500000</v>
      </c>
      <c r="J45" s="26" t="s">
        <v>39</v>
      </c>
      <c r="K45" s="44" t="s">
        <v>34</v>
      </c>
      <c r="L45" s="29" t="s">
        <v>70</v>
      </c>
    </row>
    <row r="46" spans="2:12" s="41" customFormat="1" ht="30">
      <c r="B46" s="26">
        <v>43211507</v>
      </c>
      <c r="C46" s="25" t="s">
        <v>53</v>
      </c>
      <c r="D46" s="30">
        <v>44378</v>
      </c>
      <c r="E46" s="26" t="s">
        <v>141</v>
      </c>
      <c r="F46" s="26" t="s">
        <v>37</v>
      </c>
      <c r="G46" s="26" t="s">
        <v>38</v>
      </c>
      <c r="H46" s="26">
        <v>20000000</v>
      </c>
      <c r="I46" s="26">
        <f t="shared" si="0"/>
        <v>20000000</v>
      </c>
      <c r="J46" s="26" t="s">
        <v>39</v>
      </c>
      <c r="K46" s="44" t="s">
        <v>34</v>
      </c>
      <c r="L46" s="29" t="s">
        <v>70</v>
      </c>
    </row>
    <row r="47" spans="2:12" s="41" customFormat="1" ht="30">
      <c r="B47" s="26">
        <v>43211507</v>
      </c>
      <c r="C47" s="25" t="s">
        <v>53</v>
      </c>
      <c r="D47" s="30">
        <v>44409</v>
      </c>
      <c r="E47" s="26" t="s">
        <v>141</v>
      </c>
      <c r="F47" s="26" t="s">
        <v>37</v>
      </c>
      <c r="G47" s="26" t="s">
        <v>38</v>
      </c>
      <c r="H47" s="26">
        <f>40000000-31500000</f>
        <v>8500000</v>
      </c>
      <c r="I47" s="26">
        <f t="shared" si="0"/>
        <v>8500000</v>
      </c>
      <c r="J47" s="26" t="s">
        <v>39</v>
      </c>
      <c r="K47" s="44" t="s">
        <v>34</v>
      </c>
      <c r="L47" s="29" t="s">
        <v>70</v>
      </c>
    </row>
    <row r="48" spans="2:12" s="41" customFormat="1" ht="30">
      <c r="B48" s="26">
        <v>43211507</v>
      </c>
      <c r="C48" s="25" t="s">
        <v>53</v>
      </c>
      <c r="D48" s="30">
        <v>44440</v>
      </c>
      <c r="E48" s="26" t="s">
        <v>141</v>
      </c>
      <c r="F48" s="26" t="s">
        <v>37</v>
      </c>
      <c r="G48" s="26" t="s">
        <v>38</v>
      </c>
      <c r="H48" s="26">
        <v>10000000</v>
      </c>
      <c r="I48" s="26">
        <f>H48</f>
        <v>10000000</v>
      </c>
      <c r="J48" s="26" t="s">
        <v>39</v>
      </c>
      <c r="K48" s="44" t="s">
        <v>34</v>
      </c>
      <c r="L48" s="29" t="s">
        <v>70</v>
      </c>
    </row>
    <row r="49" spans="2:12" s="41" customFormat="1" ht="30">
      <c r="B49" s="26">
        <v>43232202</v>
      </c>
      <c r="C49" s="25" t="s">
        <v>54</v>
      </c>
      <c r="D49" s="30">
        <v>44317</v>
      </c>
      <c r="E49" s="26" t="s">
        <v>50</v>
      </c>
      <c r="F49" s="26" t="s">
        <v>37</v>
      </c>
      <c r="G49" s="26" t="s">
        <v>38</v>
      </c>
      <c r="H49" s="26">
        <v>1500000</v>
      </c>
      <c r="I49" s="26">
        <f t="shared" si="0"/>
        <v>1500000</v>
      </c>
      <c r="J49" s="26" t="s">
        <v>39</v>
      </c>
      <c r="K49" s="44" t="s">
        <v>34</v>
      </c>
      <c r="L49" s="29" t="s">
        <v>70</v>
      </c>
    </row>
    <row r="50" spans="2:12" s="41" customFormat="1" ht="30">
      <c r="B50" s="26">
        <v>43232202</v>
      </c>
      <c r="C50" s="25" t="s">
        <v>54</v>
      </c>
      <c r="D50" s="30">
        <v>44409</v>
      </c>
      <c r="E50" s="26" t="s">
        <v>50</v>
      </c>
      <c r="F50" s="26" t="s">
        <v>37</v>
      </c>
      <c r="G50" s="26" t="s">
        <v>38</v>
      </c>
      <c r="H50" s="26">
        <f>10000000-H49</f>
        <v>8500000</v>
      </c>
      <c r="I50" s="26">
        <f>H50</f>
        <v>8500000</v>
      </c>
      <c r="J50" s="26" t="s">
        <v>39</v>
      </c>
      <c r="K50" s="44" t="s">
        <v>34</v>
      </c>
      <c r="L50" s="29" t="s">
        <v>70</v>
      </c>
    </row>
    <row r="51" spans="2:12" s="41" customFormat="1" ht="30">
      <c r="B51" s="26">
        <v>15101505</v>
      </c>
      <c r="C51" s="25" t="s">
        <v>51</v>
      </c>
      <c r="D51" s="30">
        <v>44197</v>
      </c>
      <c r="E51" s="26" t="s">
        <v>50</v>
      </c>
      <c r="F51" s="26" t="s">
        <v>37</v>
      </c>
      <c r="G51" s="26" t="s">
        <v>38</v>
      </c>
      <c r="H51" s="26">
        <v>20000000</v>
      </c>
      <c r="I51" s="26">
        <f t="shared" si="0"/>
        <v>20000000</v>
      </c>
      <c r="J51" s="26" t="s">
        <v>39</v>
      </c>
      <c r="K51" s="44" t="s">
        <v>34</v>
      </c>
      <c r="L51" s="29" t="s">
        <v>70</v>
      </c>
    </row>
    <row r="52" spans="2:12" s="41" customFormat="1" ht="30">
      <c r="B52" s="26">
        <v>86101700</v>
      </c>
      <c r="C52" s="25" t="s">
        <v>57</v>
      </c>
      <c r="D52" s="30">
        <v>44256</v>
      </c>
      <c r="E52" s="26" t="s">
        <v>140</v>
      </c>
      <c r="F52" s="26" t="s">
        <v>37</v>
      </c>
      <c r="G52" s="26" t="s">
        <v>38</v>
      </c>
      <c r="H52" s="26">
        <v>5000000</v>
      </c>
      <c r="I52" s="26">
        <f t="shared" si="0"/>
        <v>5000000</v>
      </c>
      <c r="J52" s="26" t="s">
        <v>39</v>
      </c>
      <c r="K52" s="27" t="s">
        <v>34</v>
      </c>
      <c r="L52" s="29" t="s">
        <v>70</v>
      </c>
    </row>
    <row r="53" spans="2:12" s="41" customFormat="1" ht="30">
      <c r="B53" s="26">
        <v>84131509</v>
      </c>
      <c r="C53" s="25" t="s">
        <v>58</v>
      </c>
      <c r="D53" s="30">
        <v>44221</v>
      </c>
      <c r="E53" s="26" t="s">
        <v>139</v>
      </c>
      <c r="F53" s="26" t="s">
        <v>37</v>
      </c>
      <c r="G53" s="26" t="s">
        <v>38</v>
      </c>
      <c r="H53" s="26">
        <v>90000000</v>
      </c>
      <c r="I53" s="26">
        <f>H53</f>
        <v>90000000</v>
      </c>
      <c r="J53" s="26" t="s">
        <v>39</v>
      </c>
      <c r="K53" s="27" t="s">
        <v>34</v>
      </c>
      <c r="L53" s="29" t="s">
        <v>70</v>
      </c>
    </row>
    <row r="54" spans="2:12" s="41" customFormat="1" ht="30">
      <c r="B54" s="26">
        <v>84131509</v>
      </c>
      <c r="C54" s="25" t="s">
        <v>58</v>
      </c>
      <c r="D54" s="30">
        <v>44378</v>
      </c>
      <c r="E54" s="26" t="s">
        <v>63</v>
      </c>
      <c r="F54" s="26" t="s">
        <v>37</v>
      </c>
      <c r="G54" s="26" t="s">
        <v>38</v>
      </c>
      <c r="H54" s="26">
        <v>10000000</v>
      </c>
      <c r="I54" s="26">
        <f>H54</f>
        <v>10000000</v>
      </c>
      <c r="J54" s="26" t="s">
        <v>39</v>
      </c>
      <c r="K54" s="27" t="s">
        <v>34</v>
      </c>
      <c r="L54" s="29" t="s">
        <v>70</v>
      </c>
    </row>
    <row r="55" spans="2:12" s="23" customFormat="1" ht="30">
      <c r="B55" s="26">
        <v>82101600</v>
      </c>
      <c r="C55" s="25" t="s">
        <v>89</v>
      </c>
      <c r="D55" s="30">
        <v>44228</v>
      </c>
      <c r="E55" s="26" t="s">
        <v>137</v>
      </c>
      <c r="F55" s="26" t="s">
        <v>37</v>
      </c>
      <c r="G55" s="26" t="s">
        <v>38</v>
      </c>
      <c r="H55" s="26">
        <v>1100000</v>
      </c>
      <c r="I55" s="26">
        <f>H55</f>
        <v>1100000</v>
      </c>
      <c r="J55" s="26" t="s">
        <v>39</v>
      </c>
      <c r="K55" s="44" t="s">
        <v>34</v>
      </c>
      <c r="L55" s="29" t="s">
        <v>70</v>
      </c>
    </row>
    <row r="56" spans="2:12" s="23" customFormat="1" ht="30">
      <c r="B56" s="26">
        <v>82101600</v>
      </c>
      <c r="C56" s="25" t="s">
        <v>89</v>
      </c>
      <c r="D56" s="30">
        <v>44287</v>
      </c>
      <c r="E56" s="26" t="s">
        <v>138</v>
      </c>
      <c r="F56" s="26" t="s">
        <v>37</v>
      </c>
      <c r="G56" s="26" t="s">
        <v>38</v>
      </c>
      <c r="H56" s="26">
        <f>7000000-H55</f>
        <v>5900000</v>
      </c>
      <c r="I56" s="26">
        <f>H56</f>
        <v>5900000</v>
      </c>
      <c r="J56" s="26" t="s">
        <v>39</v>
      </c>
      <c r="K56" s="44" t="s">
        <v>34</v>
      </c>
      <c r="L56" s="29" t="s">
        <v>70</v>
      </c>
    </row>
    <row r="57" spans="2:12" s="23" customFormat="1" ht="30">
      <c r="B57" s="26">
        <v>80141902</v>
      </c>
      <c r="C57" s="25" t="s">
        <v>90</v>
      </c>
      <c r="D57" s="30">
        <v>44287</v>
      </c>
      <c r="E57" s="26" t="s">
        <v>138</v>
      </c>
      <c r="F57" s="26" t="s">
        <v>37</v>
      </c>
      <c r="G57" s="26" t="s">
        <v>38</v>
      </c>
      <c r="H57" s="26">
        <v>5000000</v>
      </c>
      <c r="I57" s="26">
        <f>H57</f>
        <v>5000000</v>
      </c>
      <c r="J57" s="26" t="s">
        <v>39</v>
      </c>
      <c r="K57" s="44" t="s">
        <v>34</v>
      </c>
      <c r="L57" s="29" t="s">
        <v>70</v>
      </c>
    </row>
    <row r="58" spans="2:12" s="23" customFormat="1" ht="30">
      <c r="B58" s="26">
        <v>80141902</v>
      </c>
      <c r="C58" s="25" t="s">
        <v>90</v>
      </c>
      <c r="D58" s="30">
        <v>44287</v>
      </c>
      <c r="E58" s="26" t="s">
        <v>138</v>
      </c>
      <c r="F58" s="26" t="s">
        <v>37</v>
      </c>
      <c r="G58" s="26" t="s">
        <v>38</v>
      </c>
      <c r="H58" s="26">
        <v>5000000</v>
      </c>
      <c r="I58" s="26">
        <f>H58</f>
        <v>5000000</v>
      </c>
      <c r="J58" s="26" t="s">
        <v>39</v>
      </c>
      <c r="K58" s="44" t="s">
        <v>34</v>
      </c>
      <c r="L58" s="29" t="s">
        <v>70</v>
      </c>
    </row>
    <row r="59" spans="2:12" s="23" customFormat="1" ht="30">
      <c r="B59" s="26">
        <v>93141509</v>
      </c>
      <c r="C59" s="25" t="s">
        <v>92</v>
      </c>
      <c r="D59" s="30">
        <v>44287</v>
      </c>
      <c r="E59" s="26" t="s">
        <v>138</v>
      </c>
      <c r="F59" s="26" t="s">
        <v>37</v>
      </c>
      <c r="G59" s="26" t="s">
        <v>38</v>
      </c>
      <c r="H59" s="26">
        <v>8000000</v>
      </c>
      <c r="I59" s="26">
        <f>H59</f>
        <v>8000000</v>
      </c>
      <c r="J59" s="26" t="s">
        <v>39</v>
      </c>
      <c r="K59" s="27" t="s">
        <v>34</v>
      </c>
      <c r="L59" s="29" t="s">
        <v>70</v>
      </c>
    </row>
    <row r="60" spans="2:12" s="23" customFormat="1" ht="30">
      <c r="B60" s="26">
        <v>70151904</v>
      </c>
      <c r="C60" s="25" t="s">
        <v>93</v>
      </c>
      <c r="D60" s="37">
        <v>44270</v>
      </c>
      <c r="E60" s="38" t="s">
        <v>42</v>
      </c>
      <c r="F60" s="38" t="s">
        <v>60</v>
      </c>
      <c r="G60" s="38" t="s">
        <v>61</v>
      </c>
      <c r="H60" s="26">
        <v>640000000</v>
      </c>
      <c r="I60" s="26">
        <f>+H60/12*9.5</f>
        <v>506666666.6666667</v>
      </c>
      <c r="J60" s="26" t="s">
        <v>39</v>
      </c>
      <c r="K60" s="27" t="s">
        <v>34</v>
      </c>
      <c r="L60" s="29" t="s">
        <v>69</v>
      </c>
    </row>
    <row r="61" spans="2:12" s="23" customFormat="1" ht="30">
      <c r="B61" s="26">
        <v>70151904</v>
      </c>
      <c r="C61" s="25" t="s">
        <v>94</v>
      </c>
      <c r="D61" s="37">
        <v>44270</v>
      </c>
      <c r="E61" s="38" t="s">
        <v>42</v>
      </c>
      <c r="F61" s="38" t="s">
        <v>60</v>
      </c>
      <c r="G61" s="38" t="s">
        <v>61</v>
      </c>
      <c r="H61" s="26">
        <v>500000000</v>
      </c>
      <c r="I61" s="26">
        <f aca="true" t="shared" si="1" ref="I61:I74">+H61/12*9.5</f>
        <v>395833333.3333333</v>
      </c>
      <c r="J61" s="26" t="s">
        <v>39</v>
      </c>
      <c r="K61" s="27" t="s">
        <v>34</v>
      </c>
      <c r="L61" s="29" t="s">
        <v>69</v>
      </c>
    </row>
    <row r="62" spans="2:12" s="23" customFormat="1" ht="30">
      <c r="B62" s="26">
        <v>70151904</v>
      </c>
      <c r="C62" s="25" t="s">
        <v>95</v>
      </c>
      <c r="D62" s="37">
        <v>44270</v>
      </c>
      <c r="E62" s="38" t="s">
        <v>42</v>
      </c>
      <c r="F62" s="38" t="s">
        <v>60</v>
      </c>
      <c r="G62" s="38" t="s">
        <v>61</v>
      </c>
      <c r="H62" s="26">
        <v>160000000</v>
      </c>
      <c r="I62" s="26">
        <f t="shared" si="1"/>
        <v>126666666.66666667</v>
      </c>
      <c r="J62" s="26" t="s">
        <v>39</v>
      </c>
      <c r="K62" s="27" t="s">
        <v>34</v>
      </c>
      <c r="L62" s="29" t="s">
        <v>69</v>
      </c>
    </row>
    <row r="63" spans="2:12" s="23" customFormat="1" ht="30">
      <c r="B63" s="26">
        <v>70151904</v>
      </c>
      <c r="C63" s="25" t="s">
        <v>96</v>
      </c>
      <c r="D63" s="37">
        <v>44270</v>
      </c>
      <c r="E63" s="38" t="s">
        <v>42</v>
      </c>
      <c r="F63" s="38" t="s">
        <v>60</v>
      </c>
      <c r="G63" s="38" t="s">
        <v>61</v>
      </c>
      <c r="H63" s="26">
        <v>350000000</v>
      </c>
      <c r="I63" s="26">
        <f t="shared" si="1"/>
        <v>277083333.3333334</v>
      </c>
      <c r="J63" s="26" t="s">
        <v>39</v>
      </c>
      <c r="K63" s="27" t="s">
        <v>34</v>
      </c>
      <c r="L63" s="29" t="s">
        <v>69</v>
      </c>
    </row>
    <row r="64" spans="2:12" s="23" customFormat="1" ht="30">
      <c r="B64" s="26">
        <v>70151904</v>
      </c>
      <c r="C64" s="25" t="s">
        <v>97</v>
      </c>
      <c r="D64" s="37">
        <v>44270</v>
      </c>
      <c r="E64" s="38" t="s">
        <v>42</v>
      </c>
      <c r="F64" s="38" t="s">
        <v>60</v>
      </c>
      <c r="G64" s="38" t="s">
        <v>61</v>
      </c>
      <c r="H64" s="26">
        <v>2250000000</v>
      </c>
      <c r="I64" s="26">
        <f t="shared" si="1"/>
        <v>1781250000</v>
      </c>
      <c r="J64" s="26" t="s">
        <v>39</v>
      </c>
      <c r="K64" s="27" t="s">
        <v>34</v>
      </c>
      <c r="L64" s="29" t="s">
        <v>69</v>
      </c>
    </row>
    <row r="65" spans="2:12" s="23" customFormat="1" ht="30">
      <c r="B65" s="26">
        <v>70151904</v>
      </c>
      <c r="C65" s="25" t="s">
        <v>98</v>
      </c>
      <c r="D65" s="37">
        <v>44270</v>
      </c>
      <c r="E65" s="38" t="s">
        <v>42</v>
      </c>
      <c r="F65" s="38" t="s">
        <v>60</v>
      </c>
      <c r="G65" s="38" t="s">
        <v>61</v>
      </c>
      <c r="H65" s="26">
        <v>1250000000</v>
      </c>
      <c r="I65" s="26">
        <f t="shared" si="1"/>
        <v>989583333.3333334</v>
      </c>
      <c r="J65" s="26" t="s">
        <v>39</v>
      </c>
      <c r="K65" s="27" t="s">
        <v>34</v>
      </c>
      <c r="L65" s="29" t="s">
        <v>69</v>
      </c>
    </row>
    <row r="66" spans="2:12" s="23" customFormat="1" ht="30">
      <c r="B66" s="26">
        <v>70111709</v>
      </c>
      <c r="C66" s="25" t="s">
        <v>99</v>
      </c>
      <c r="D66" s="37">
        <v>44270</v>
      </c>
      <c r="E66" s="38" t="s">
        <v>41</v>
      </c>
      <c r="F66" s="38" t="s">
        <v>60</v>
      </c>
      <c r="G66" s="38" t="s">
        <v>61</v>
      </c>
      <c r="H66" s="26">
        <v>1000000000</v>
      </c>
      <c r="I66" s="26">
        <f t="shared" si="1"/>
        <v>791666666.6666666</v>
      </c>
      <c r="J66" s="26" t="s">
        <v>39</v>
      </c>
      <c r="K66" s="27" t="s">
        <v>34</v>
      </c>
      <c r="L66" s="29" t="s">
        <v>69</v>
      </c>
    </row>
    <row r="67" spans="2:12" s="23" customFormat="1" ht="30">
      <c r="B67" s="26">
        <v>70111709</v>
      </c>
      <c r="C67" s="25" t="s">
        <v>100</v>
      </c>
      <c r="D67" s="37">
        <v>44270</v>
      </c>
      <c r="E67" s="38" t="s">
        <v>41</v>
      </c>
      <c r="F67" s="38" t="s">
        <v>60</v>
      </c>
      <c r="G67" s="38" t="s">
        <v>61</v>
      </c>
      <c r="H67" s="26">
        <v>1000000000</v>
      </c>
      <c r="I67" s="26">
        <f t="shared" si="1"/>
        <v>791666666.6666666</v>
      </c>
      <c r="J67" s="26" t="s">
        <v>39</v>
      </c>
      <c r="K67" s="27" t="s">
        <v>34</v>
      </c>
      <c r="L67" s="29" t="s">
        <v>69</v>
      </c>
    </row>
    <row r="68" spans="2:12" s="23" customFormat="1" ht="30">
      <c r="B68" s="26">
        <v>70111709</v>
      </c>
      <c r="C68" s="25" t="s">
        <v>101</v>
      </c>
      <c r="D68" s="37">
        <v>44270</v>
      </c>
      <c r="E68" s="38" t="s">
        <v>41</v>
      </c>
      <c r="F68" s="38" t="s">
        <v>60</v>
      </c>
      <c r="G68" s="38" t="s">
        <v>61</v>
      </c>
      <c r="H68" s="26">
        <v>1000000000</v>
      </c>
      <c r="I68" s="26">
        <f t="shared" si="1"/>
        <v>791666666.6666666</v>
      </c>
      <c r="J68" s="26" t="s">
        <v>39</v>
      </c>
      <c r="K68" s="27" t="s">
        <v>34</v>
      </c>
      <c r="L68" s="29" t="s">
        <v>69</v>
      </c>
    </row>
    <row r="69" spans="2:12" s="23" customFormat="1" ht="30">
      <c r="B69" s="26">
        <v>70111709</v>
      </c>
      <c r="C69" s="25" t="s">
        <v>102</v>
      </c>
      <c r="D69" s="37">
        <v>44270</v>
      </c>
      <c r="E69" s="38" t="s">
        <v>41</v>
      </c>
      <c r="F69" s="38" t="s">
        <v>60</v>
      </c>
      <c r="G69" s="38" t="s">
        <v>61</v>
      </c>
      <c r="H69" s="26">
        <v>1000000000</v>
      </c>
      <c r="I69" s="26">
        <f t="shared" si="1"/>
        <v>791666666.6666666</v>
      </c>
      <c r="J69" s="26" t="s">
        <v>39</v>
      </c>
      <c r="K69" s="27" t="s">
        <v>34</v>
      </c>
      <c r="L69" s="29" t="s">
        <v>69</v>
      </c>
    </row>
    <row r="70" spans="2:12" s="23" customFormat="1" ht="30">
      <c r="B70" s="26">
        <v>70111709</v>
      </c>
      <c r="C70" s="25" t="s">
        <v>103</v>
      </c>
      <c r="D70" s="37">
        <v>44270</v>
      </c>
      <c r="E70" s="38" t="s">
        <v>41</v>
      </c>
      <c r="F70" s="38" t="s">
        <v>60</v>
      </c>
      <c r="G70" s="38" t="s">
        <v>61</v>
      </c>
      <c r="H70" s="26">
        <v>1000000000</v>
      </c>
      <c r="I70" s="26">
        <f t="shared" si="1"/>
        <v>791666666.6666666</v>
      </c>
      <c r="J70" s="26" t="s">
        <v>39</v>
      </c>
      <c r="K70" s="27" t="s">
        <v>34</v>
      </c>
      <c r="L70" s="29" t="s">
        <v>69</v>
      </c>
    </row>
    <row r="71" spans="2:12" s="23" customFormat="1" ht="30">
      <c r="B71" s="26">
        <v>70111709</v>
      </c>
      <c r="C71" s="25" t="s">
        <v>104</v>
      </c>
      <c r="D71" s="37">
        <v>44270</v>
      </c>
      <c r="E71" s="38" t="s">
        <v>41</v>
      </c>
      <c r="F71" s="38" t="s">
        <v>60</v>
      </c>
      <c r="G71" s="38" t="s">
        <v>61</v>
      </c>
      <c r="H71" s="26">
        <v>1000000000</v>
      </c>
      <c r="I71" s="26">
        <f t="shared" si="1"/>
        <v>791666666.6666666</v>
      </c>
      <c r="J71" s="26" t="s">
        <v>39</v>
      </c>
      <c r="K71" s="27" t="s">
        <v>34</v>
      </c>
      <c r="L71" s="29" t="s">
        <v>69</v>
      </c>
    </row>
    <row r="72" spans="2:12" s="23" customFormat="1" ht="30">
      <c r="B72" s="26">
        <v>70111709</v>
      </c>
      <c r="C72" s="25" t="s">
        <v>105</v>
      </c>
      <c r="D72" s="37">
        <v>44270</v>
      </c>
      <c r="E72" s="38" t="s">
        <v>41</v>
      </c>
      <c r="F72" s="38" t="s">
        <v>60</v>
      </c>
      <c r="G72" s="38" t="s">
        <v>61</v>
      </c>
      <c r="H72" s="26">
        <v>1000000000</v>
      </c>
      <c r="I72" s="26">
        <f t="shared" si="1"/>
        <v>791666666.6666666</v>
      </c>
      <c r="J72" s="26" t="s">
        <v>39</v>
      </c>
      <c r="K72" s="27" t="s">
        <v>34</v>
      </c>
      <c r="L72" s="29" t="s">
        <v>69</v>
      </c>
    </row>
    <row r="73" spans="2:12" s="23" customFormat="1" ht="30">
      <c r="B73" s="26">
        <v>70111709</v>
      </c>
      <c r="C73" s="25" t="s">
        <v>106</v>
      </c>
      <c r="D73" s="37">
        <v>44270</v>
      </c>
      <c r="E73" s="38" t="s">
        <v>41</v>
      </c>
      <c r="F73" s="38" t="s">
        <v>60</v>
      </c>
      <c r="G73" s="38" t="s">
        <v>61</v>
      </c>
      <c r="H73" s="26">
        <v>500000000</v>
      </c>
      <c r="I73" s="26">
        <f t="shared" si="1"/>
        <v>395833333.3333333</v>
      </c>
      <c r="J73" s="26" t="s">
        <v>39</v>
      </c>
      <c r="K73" s="27" t="s">
        <v>34</v>
      </c>
      <c r="L73" s="29" t="s">
        <v>69</v>
      </c>
    </row>
    <row r="74" spans="2:12" s="23" customFormat="1" ht="30">
      <c r="B74" s="26">
        <v>70111709</v>
      </c>
      <c r="C74" s="25" t="s">
        <v>107</v>
      </c>
      <c r="D74" s="37">
        <v>44270</v>
      </c>
      <c r="E74" s="38" t="s">
        <v>41</v>
      </c>
      <c r="F74" s="38" t="s">
        <v>60</v>
      </c>
      <c r="G74" s="38" t="s">
        <v>61</v>
      </c>
      <c r="H74" s="26">
        <v>500000000</v>
      </c>
      <c r="I74" s="26">
        <f t="shared" si="1"/>
        <v>395833333.3333333</v>
      </c>
      <c r="J74" s="26" t="s">
        <v>39</v>
      </c>
      <c r="K74" s="27" t="s">
        <v>34</v>
      </c>
      <c r="L74" s="29" t="s">
        <v>69</v>
      </c>
    </row>
    <row r="75" spans="2:12" s="23" customFormat="1" ht="30">
      <c r="B75" s="26">
        <v>70151901</v>
      </c>
      <c r="C75" s="32" t="s">
        <v>62</v>
      </c>
      <c r="D75" s="30">
        <v>44228</v>
      </c>
      <c r="E75" s="26" t="s">
        <v>40</v>
      </c>
      <c r="F75" s="26" t="s">
        <v>37</v>
      </c>
      <c r="G75" s="26" t="s">
        <v>61</v>
      </c>
      <c r="H75" s="26">
        <v>165000000</v>
      </c>
      <c r="I75" s="33">
        <v>165000000</v>
      </c>
      <c r="J75" s="26" t="s">
        <v>39</v>
      </c>
      <c r="K75" s="27" t="s">
        <v>34</v>
      </c>
      <c r="L75" s="29" t="s">
        <v>69</v>
      </c>
    </row>
    <row r="76" spans="2:12" s="23" customFormat="1" ht="30">
      <c r="B76" s="26">
        <v>70151901</v>
      </c>
      <c r="C76" s="28" t="s">
        <v>109</v>
      </c>
      <c r="D76" s="30">
        <v>44228</v>
      </c>
      <c r="E76" s="26" t="s">
        <v>40</v>
      </c>
      <c r="F76" s="26" t="s">
        <v>37</v>
      </c>
      <c r="G76" s="26" t="s">
        <v>61</v>
      </c>
      <c r="H76" s="26">
        <v>115200000</v>
      </c>
      <c r="I76" s="26">
        <f>+H76</f>
        <v>115200000</v>
      </c>
      <c r="J76" s="26" t="s">
        <v>39</v>
      </c>
      <c r="K76" s="27" t="s">
        <v>34</v>
      </c>
      <c r="L76" s="29" t="s">
        <v>69</v>
      </c>
    </row>
    <row r="77" spans="2:12" s="23" customFormat="1" ht="30">
      <c r="B77" s="26">
        <v>70151901</v>
      </c>
      <c r="C77" s="28" t="s">
        <v>108</v>
      </c>
      <c r="D77" s="30">
        <v>44228</v>
      </c>
      <c r="E77" s="26" t="s">
        <v>40</v>
      </c>
      <c r="F77" s="26" t="s">
        <v>37</v>
      </c>
      <c r="G77" s="26" t="s">
        <v>61</v>
      </c>
      <c r="H77" s="26">
        <f>427200000-H76-H75</f>
        <v>147000000</v>
      </c>
      <c r="I77" s="26">
        <f>+H77</f>
        <v>147000000</v>
      </c>
      <c r="J77" s="26" t="s">
        <v>39</v>
      </c>
      <c r="K77" s="27" t="s">
        <v>34</v>
      </c>
      <c r="L77" s="29" t="s">
        <v>69</v>
      </c>
    </row>
    <row r="78" spans="2:12" s="23" customFormat="1" ht="30">
      <c r="B78" s="26">
        <v>70151901</v>
      </c>
      <c r="C78" s="25" t="s">
        <v>110</v>
      </c>
      <c r="D78" s="30">
        <v>44230</v>
      </c>
      <c r="E78" s="35" t="s">
        <v>132</v>
      </c>
      <c r="F78" s="25" t="s">
        <v>131</v>
      </c>
      <c r="G78" s="26" t="s">
        <v>61</v>
      </c>
      <c r="H78" s="36">
        <v>20000000</v>
      </c>
      <c r="I78" s="36">
        <v>20000000</v>
      </c>
      <c r="J78" s="26" t="s">
        <v>39</v>
      </c>
      <c r="K78" s="27" t="s">
        <v>34</v>
      </c>
      <c r="L78" s="29" t="s">
        <v>71</v>
      </c>
    </row>
    <row r="79" spans="2:12" s="23" customFormat="1" ht="30">
      <c r="B79" s="26">
        <v>70151505</v>
      </c>
      <c r="C79" s="25" t="s">
        <v>111</v>
      </c>
      <c r="D79" s="30">
        <v>44237</v>
      </c>
      <c r="E79" s="35" t="s">
        <v>133</v>
      </c>
      <c r="F79" s="25" t="s">
        <v>131</v>
      </c>
      <c r="G79" s="26" t="s">
        <v>61</v>
      </c>
      <c r="H79" s="36">
        <v>25000000</v>
      </c>
      <c r="I79" s="36">
        <v>25000000</v>
      </c>
      <c r="J79" s="26" t="s">
        <v>39</v>
      </c>
      <c r="K79" s="27" t="s">
        <v>34</v>
      </c>
      <c r="L79" s="29" t="s">
        <v>71</v>
      </c>
    </row>
    <row r="80" spans="2:12" s="23" customFormat="1" ht="30">
      <c r="B80" s="26">
        <v>70151901</v>
      </c>
      <c r="C80" s="25" t="s">
        <v>112</v>
      </c>
      <c r="D80" s="30">
        <v>44242</v>
      </c>
      <c r="E80" s="35" t="s">
        <v>132</v>
      </c>
      <c r="F80" s="25" t="s">
        <v>131</v>
      </c>
      <c r="G80" s="26" t="s">
        <v>61</v>
      </c>
      <c r="H80" s="36">
        <v>15000000</v>
      </c>
      <c r="I80" s="36">
        <v>15000000</v>
      </c>
      <c r="J80" s="26" t="s">
        <v>39</v>
      </c>
      <c r="K80" s="27" t="s">
        <v>34</v>
      </c>
      <c r="L80" s="29" t="s">
        <v>71</v>
      </c>
    </row>
    <row r="81" spans="2:12" s="23" customFormat="1" ht="30">
      <c r="B81" s="26">
        <v>70151901</v>
      </c>
      <c r="C81" s="25" t="s">
        <v>113</v>
      </c>
      <c r="D81" s="30">
        <v>44242</v>
      </c>
      <c r="E81" s="35" t="s">
        <v>132</v>
      </c>
      <c r="F81" s="25" t="s">
        <v>131</v>
      </c>
      <c r="G81" s="26" t="s">
        <v>61</v>
      </c>
      <c r="H81" s="36">
        <v>15000000</v>
      </c>
      <c r="I81" s="36">
        <v>15000000</v>
      </c>
      <c r="J81" s="26" t="s">
        <v>39</v>
      </c>
      <c r="K81" s="27" t="s">
        <v>34</v>
      </c>
      <c r="L81" s="29" t="s">
        <v>71</v>
      </c>
    </row>
    <row r="82" spans="2:12" s="23" customFormat="1" ht="30">
      <c r="B82" s="26">
        <v>70151901</v>
      </c>
      <c r="C82" s="25" t="s">
        <v>114</v>
      </c>
      <c r="D82" s="30">
        <v>44242</v>
      </c>
      <c r="E82" s="35" t="s">
        <v>132</v>
      </c>
      <c r="F82" s="25" t="s">
        <v>131</v>
      </c>
      <c r="G82" s="26" t="s">
        <v>61</v>
      </c>
      <c r="H82" s="36">
        <v>15000000</v>
      </c>
      <c r="I82" s="36">
        <v>15000000</v>
      </c>
      <c r="J82" s="26" t="s">
        <v>39</v>
      </c>
      <c r="K82" s="27" t="s">
        <v>34</v>
      </c>
      <c r="L82" s="29" t="s">
        <v>71</v>
      </c>
    </row>
    <row r="83" spans="2:12" s="23" customFormat="1" ht="30">
      <c r="B83" s="26">
        <v>70151505</v>
      </c>
      <c r="C83" s="25" t="s">
        <v>115</v>
      </c>
      <c r="D83" s="30">
        <v>44242</v>
      </c>
      <c r="E83" s="35" t="s">
        <v>134</v>
      </c>
      <c r="F83" s="25" t="s">
        <v>131</v>
      </c>
      <c r="G83" s="26" t="s">
        <v>61</v>
      </c>
      <c r="H83" s="36">
        <v>70000000</v>
      </c>
      <c r="I83" s="36">
        <v>70000000</v>
      </c>
      <c r="J83" s="26" t="s">
        <v>39</v>
      </c>
      <c r="K83" s="27" t="s">
        <v>34</v>
      </c>
      <c r="L83" s="29" t="s">
        <v>71</v>
      </c>
    </row>
    <row r="84" spans="2:12" s="23" customFormat="1" ht="30">
      <c r="B84" s="26">
        <v>70151901</v>
      </c>
      <c r="C84" s="25" t="s">
        <v>116</v>
      </c>
      <c r="D84" s="30">
        <v>44256</v>
      </c>
      <c r="E84" s="35" t="s">
        <v>135</v>
      </c>
      <c r="F84" s="25" t="s">
        <v>131</v>
      </c>
      <c r="G84" s="26" t="s">
        <v>61</v>
      </c>
      <c r="H84" s="36">
        <v>16000000</v>
      </c>
      <c r="I84" s="36">
        <v>16000000</v>
      </c>
      <c r="J84" s="26" t="s">
        <v>39</v>
      </c>
      <c r="K84" s="27" t="s">
        <v>34</v>
      </c>
      <c r="L84" s="29" t="s">
        <v>71</v>
      </c>
    </row>
    <row r="85" spans="2:12" s="23" customFormat="1" ht="30">
      <c r="B85" s="26">
        <v>70151901</v>
      </c>
      <c r="C85" s="25" t="s">
        <v>117</v>
      </c>
      <c r="D85" s="30">
        <v>44287</v>
      </c>
      <c r="E85" s="35" t="s">
        <v>87</v>
      </c>
      <c r="F85" s="25" t="s">
        <v>131</v>
      </c>
      <c r="G85" s="26" t="s">
        <v>61</v>
      </c>
      <c r="H85" s="36">
        <v>34000000</v>
      </c>
      <c r="I85" s="36">
        <v>34000000</v>
      </c>
      <c r="J85" s="26" t="s">
        <v>39</v>
      </c>
      <c r="K85" s="27" t="s">
        <v>34</v>
      </c>
      <c r="L85" s="29" t="s">
        <v>71</v>
      </c>
    </row>
    <row r="86" spans="2:12" s="23" customFormat="1" ht="30">
      <c r="B86" s="26">
        <v>43211507</v>
      </c>
      <c r="C86" s="25" t="s">
        <v>118</v>
      </c>
      <c r="D86" s="30">
        <v>44256</v>
      </c>
      <c r="E86" s="35" t="s">
        <v>133</v>
      </c>
      <c r="F86" s="25" t="s">
        <v>131</v>
      </c>
      <c r="G86" s="26" t="s">
        <v>61</v>
      </c>
      <c r="H86" s="36">
        <v>20000000</v>
      </c>
      <c r="I86" s="36">
        <v>20000000</v>
      </c>
      <c r="J86" s="26" t="s">
        <v>39</v>
      </c>
      <c r="K86" s="27" t="s">
        <v>34</v>
      </c>
      <c r="L86" s="29" t="s">
        <v>71</v>
      </c>
    </row>
    <row r="87" spans="2:12" s="23" customFormat="1" ht="45.75" customHeight="1">
      <c r="B87" s="26">
        <v>70151505</v>
      </c>
      <c r="C87" s="25" t="s">
        <v>119</v>
      </c>
      <c r="D87" s="30">
        <v>44454</v>
      </c>
      <c r="E87" s="35" t="s">
        <v>91</v>
      </c>
      <c r="F87" s="25" t="s">
        <v>131</v>
      </c>
      <c r="G87" s="26" t="s">
        <v>61</v>
      </c>
      <c r="H87" s="36">
        <v>120000000</v>
      </c>
      <c r="I87" s="36">
        <v>120000000</v>
      </c>
      <c r="J87" s="26" t="s">
        <v>39</v>
      </c>
      <c r="K87" s="27" t="s">
        <v>34</v>
      </c>
      <c r="L87" s="29" t="s">
        <v>71</v>
      </c>
    </row>
    <row r="88" spans="2:12" s="23" customFormat="1" ht="45.75" customHeight="1">
      <c r="B88" s="26">
        <v>70151603</v>
      </c>
      <c r="C88" s="25" t="s">
        <v>120</v>
      </c>
      <c r="D88" s="30">
        <v>44242</v>
      </c>
      <c r="E88" s="35" t="s">
        <v>91</v>
      </c>
      <c r="F88" s="25" t="s">
        <v>131</v>
      </c>
      <c r="G88" s="26" t="s">
        <v>61</v>
      </c>
      <c r="H88" s="36">
        <v>137800000</v>
      </c>
      <c r="I88" s="36">
        <v>137800000</v>
      </c>
      <c r="J88" s="26" t="s">
        <v>39</v>
      </c>
      <c r="K88" s="27" t="s">
        <v>34</v>
      </c>
      <c r="L88" s="29" t="s">
        <v>71</v>
      </c>
    </row>
    <row r="89" spans="2:12" s="23" customFormat="1" ht="45.75" customHeight="1">
      <c r="B89" s="26">
        <v>81121504</v>
      </c>
      <c r="C89" s="25" t="s">
        <v>121</v>
      </c>
      <c r="D89" s="30">
        <v>44242</v>
      </c>
      <c r="E89" s="35" t="s">
        <v>132</v>
      </c>
      <c r="F89" s="25" t="s">
        <v>131</v>
      </c>
      <c r="G89" s="26" t="s">
        <v>61</v>
      </c>
      <c r="H89" s="36">
        <v>60000000</v>
      </c>
      <c r="I89" s="36">
        <v>60000000</v>
      </c>
      <c r="J89" s="26" t="s">
        <v>39</v>
      </c>
      <c r="K89" s="27" t="s">
        <v>34</v>
      </c>
      <c r="L89" s="29" t="s">
        <v>71</v>
      </c>
    </row>
    <row r="90" spans="2:12" s="23" customFormat="1" ht="45.75" customHeight="1">
      <c r="B90" s="26">
        <v>70151603</v>
      </c>
      <c r="C90" s="25" t="s">
        <v>122</v>
      </c>
      <c r="D90" s="30">
        <v>44247</v>
      </c>
      <c r="E90" s="35" t="s">
        <v>136</v>
      </c>
      <c r="F90" s="25" t="s">
        <v>131</v>
      </c>
      <c r="G90" s="26" t="s">
        <v>61</v>
      </c>
      <c r="H90" s="36">
        <v>25000000</v>
      </c>
      <c r="I90" s="36">
        <v>25000000</v>
      </c>
      <c r="J90" s="26" t="s">
        <v>39</v>
      </c>
      <c r="K90" s="27" t="s">
        <v>34</v>
      </c>
      <c r="L90" s="29" t="s">
        <v>71</v>
      </c>
    </row>
    <row r="91" spans="2:12" s="23" customFormat="1" ht="45.75" customHeight="1">
      <c r="B91" s="26">
        <v>70151901</v>
      </c>
      <c r="C91" s="25" t="s">
        <v>123</v>
      </c>
      <c r="D91" s="30">
        <v>44256</v>
      </c>
      <c r="E91" s="35" t="s">
        <v>87</v>
      </c>
      <c r="F91" s="25" t="s">
        <v>131</v>
      </c>
      <c r="G91" s="26" t="s">
        <v>61</v>
      </c>
      <c r="H91" s="36">
        <v>36000000</v>
      </c>
      <c r="I91" s="36">
        <v>36000000</v>
      </c>
      <c r="J91" s="26" t="s">
        <v>39</v>
      </c>
      <c r="K91" s="27" t="s">
        <v>34</v>
      </c>
      <c r="L91" s="29" t="s">
        <v>71</v>
      </c>
    </row>
    <row r="92" spans="2:12" s="23" customFormat="1" ht="45.75" customHeight="1">
      <c r="B92" s="26">
        <v>70151603</v>
      </c>
      <c r="C92" s="25" t="s">
        <v>124</v>
      </c>
      <c r="D92" s="30">
        <v>44265</v>
      </c>
      <c r="E92" s="35" t="s">
        <v>134</v>
      </c>
      <c r="F92" s="25" t="s">
        <v>131</v>
      </c>
      <c r="G92" s="26" t="s">
        <v>61</v>
      </c>
      <c r="H92" s="36">
        <v>600000000</v>
      </c>
      <c r="I92" s="36">
        <v>600000000</v>
      </c>
      <c r="J92" s="26" t="s">
        <v>39</v>
      </c>
      <c r="K92" s="27" t="s">
        <v>34</v>
      </c>
      <c r="L92" s="29" t="s">
        <v>71</v>
      </c>
    </row>
    <row r="93" spans="2:12" s="23" customFormat="1" ht="45.75" customHeight="1">
      <c r="B93" s="26">
        <v>70151603</v>
      </c>
      <c r="C93" s="25" t="s">
        <v>125</v>
      </c>
      <c r="D93" s="30">
        <v>44270</v>
      </c>
      <c r="E93" s="35" t="s">
        <v>134</v>
      </c>
      <c r="F93" s="25" t="s">
        <v>131</v>
      </c>
      <c r="G93" s="26" t="s">
        <v>61</v>
      </c>
      <c r="H93" s="36">
        <v>260000000</v>
      </c>
      <c r="I93" s="36">
        <v>260000000</v>
      </c>
      <c r="J93" s="26" t="s">
        <v>39</v>
      </c>
      <c r="K93" s="27" t="s">
        <v>34</v>
      </c>
      <c r="L93" s="29" t="s">
        <v>71</v>
      </c>
    </row>
    <row r="94" spans="2:12" s="23" customFormat="1" ht="45.75" customHeight="1">
      <c r="B94" s="26">
        <v>70151603</v>
      </c>
      <c r="C94" s="25" t="s">
        <v>126</v>
      </c>
      <c r="D94" s="30">
        <v>44275</v>
      </c>
      <c r="E94" s="35" t="s">
        <v>87</v>
      </c>
      <c r="F94" s="25" t="s">
        <v>131</v>
      </c>
      <c r="G94" s="26" t="s">
        <v>61</v>
      </c>
      <c r="H94" s="36">
        <v>240000000</v>
      </c>
      <c r="I94" s="36">
        <v>240000000</v>
      </c>
      <c r="J94" s="26" t="s">
        <v>39</v>
      </c>
      <c r="K94" s="27" t="s">
        <v>34</v>
      </c>
      <c r="L94" s="29" t="s">
        <v>71</v>
      </c>
    </row>
    <row r="95" spans="2:12" s="23" customFormat="1" ht="45.75" customHeight="1">
      <c r="B95" s="26">
        <v>70151603</v>
      </c>
      <c r="C95" s="25" t="s">
        <v>127</v>
      </c>
      <c r="D95" s="30">
        <v>44317</v>
      </c>
      <c r="E95" s="35" t="s">
        <v>91</v>
      </c>
      <c r="F95" s="25" t="s">
        <v>131</v>
      </c>
      <c r="G95" s="26" t="s">
        <v>61</v>
      </c>
      <c r="H95" s="36">
        <v>150000000</v>
      </c>
      <c r="I95" s="36">
        <v>150000000</v>
      </c>
      <c r="J95" s="26" t="s">
        <v>39</v>
      </c>
      <c r="K95" s="27" t="s">
        <v>34</v>
      </c>
      <c r="L95" s="29" t="s">
        <v>71</v>
      </c>
    </row>
    <row r="96" spans="2:12" s="23" customFormat="1" ht="45.75" customHeight="1">
      <c r="B96" s="26">
        <v>70151603</v>
      </c>
      <c r="C96" s="25" t="s">
        <v>128</v>
      </c>
      <c r="D96" s="30">
        <v>44317</v>
      </c>
      <c r="E96" s="35" t="s">
        <v>87</v>
      </c>
      <c r="F96" s="25" t="s">
        <v>131</v>
      </c>
      <c r="G96" s="26" t="s">
        <v>61</v>
      </c>
      <c r="H96" s="36">
        <v>291200000</v>
      </c>
      <c r="I96" s="36">
        <v>291200000</v>
      </c>
      <c r="J96" s="26" t="s">
        <v>39</v>
      </c>
      <c r="K96" s="27" t="s">
        <v>34</v>
      </c>
      <c r="L96" s="29" t="s">
        <v>71</v>
      </c>
    </row>
    <row r="97" spans="2:12" s="23" customFormat="1" ht="30">
      <c r="B97" s="26">
        <v>70151603</v>
      </c>
      <c r="C97" s="25" t="s">
        <v>129</v>
      </c>
      <c r="D97" s="30">
        <v>44362</v>
      </c>
      <c r="E97" s="35" t="s">
        <v>91</v>
      </c>
      <c r="F97" s="25" t="s">
        <v>131</v>
      </c>
      <c r="G97" s="26" t="s">
        <v>61</v>
      </c>
      <c r="H97" s="36">
        <v>60000000</v>
      </c>
      <c r="I97" s="36">
        <v>60000000</v>
      </c>
      <c r="J97" s="26" t="s">
        <v>39</v>
      </c>
      <c r="K97" s="27" t="s">
        <v>34</v>
      </c>
      <c r="L97" s="29" t="s">
        <v>71</v>
      </c>
    </row>
    <row r="98" spans="2:12" s="23" customFormat="1" ht="30">
      <c r="B98" s="26">
        <v>70151603</v>
      </c>
      <c r="C98" s="25" t="s">
        <v>130</v>
      </c>
      <c r="D98" s="30">
        <v>44317</v>
      </c>
      <c r="E98" s="35" t="s">
        <v>91</v>
      </c>
      <c r="F98" s="25" t="s">
        <v>131</v>
      </c>
      <c r="G98" s="26" t="s">
        <v>61</v>
      </c>
      <c r="H98" s="36">
        <v>350000000</v>
      </c>
      <c r="I98" s="36">
        <v>350000000</v>
      </c>
      <c r="J98" s="26" t="s">
        <v>39</v>
      </c>
      <c r="K98" s="27" t="s">
        <v>34</v>
      </c>
      <c r="L98" s="29" t="s">
        <v>71</v>
      </c>
    </row>
    <row r="99" spans="2:8" ht="30.75" thickBot="1">
      <c r="B99" s="8" t="s">
        <v>21</v>
      </c>
      <c r="C99" s="7"/>
      <c r="D99" s="7"/>
      <c r="H99" s="13"/>
    </row>
    <row r="100" spans="2:4" ht="45">
      <c r="B100" s="57" t="s">
        <v>6</v>
      </c>
      <c r="C100" s="11" t="s">
        <v>22</v>
      </c>
      <c r="D100" s="6" t="s">
        <v>14</v>
      </c>
    </row>
    <row r="101" spans="2:4" ht="15">
      <c r="B101" s="24"/>
      <c r="C101" s="2"/>
      <c r="D101" s="3"/>
    </row>
    <row r="102" spans="2:4" ht="15">
      <c r="B102" s="24"/>
      <c r="C102" s="2"/>
      <c r="D102" s="3"/>
    </row>
    <row r="103" spans="2:4" ht="15">
      <c r="B103" s="24"/>
      <c r="C103" s="2"/>
      <c r="D103" s="3"/>
    </row>
    <row r="104" spans="2:4" ht="15">
      <c r="B104" s="24"/>
      <c r="C104" s="2"/>
      <c r="D104" s="3"/>
    </row>
    <row r="105" spans="2:4" ht="15.75" thickBot="1">
      <c r="B105" s="24"/>
      <c r="C105" s="10"/>
      <c r="D105" s="4"/>
    </row>
  </sheetData>
  <sheetProtection/>
  <mergeCells count="2">
    <mergeCell ref="F5:I9"/>
    <mergeCell ref="F11:I15"/>
  </mergeCells>
  <hyperlinks>
    <hyperlink ref="C8" r:id="rId1" display="www.riaforestal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DIRADMIN</cp:lastModifiedBy>
  <dcterms:created xsi:type="dcterms:W3CDTF">2012-12-10T15:58:41Z</dcterms:created>
  <dcterms:modified xsi:type="dcterms:W3CDTF">2021-01-31T15:33:56Z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